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showInkAnnotation="0"/>
  <mc:AlternateContent xmlns:mc="http://schemas.openxmlformats.org/markup-compatibility/2006">
    <mc:Choice Requires="x15">
      <x15ac:absPath xmlns:x15ac="http://schemas.microsoft.com/office/spreadsheetml/2010/11/ac" url="https://epworthtowncouncil-my.sharepoint.com/personal/clerk_epworthtowncouncil_com/Documents/Desktop/Laptop Desktop/Spaldington Parish Council/Finances and Budgets/Monthly Financial Review/"/>
    </mc:Choice>
  </mc:AlternateContent>
  <xr:revisionPtr revIDLastSave="1" documentId="8_{D5229176-0063-4B7F-A76D-E9554507E56D}" xr6:coauthVersionLast="36" xr6:coauthVersionMax="36" xr10:uidLastSave="{8E1D189B-0563-4606-AA16-098A9D376B34}"/>
  <bookViews>
    <workbookView xWindow="0" yWindow="0" windowWidth="19008" windowHeight="9060" tabRatio="638" activeTab="3" xr2:uid="{00000000-000D-0000-FFFF-FFFF00000000}"/>
  </bookViews>
  <sheets>
    <sheet name="Budget Monitor 20-21" sheetId="2" r:id="rId1"/>
    <sheet name="Feb 2021 Bank Recs" sheetId="4" r:id="rId2"/>
    <sheet name="Income 20-21" sheetId="3" r:id="rId3"/>
    <sheet name="Expend 20-21" sheetId="1" r:id="rId4"/>
    <sheet name="Annual Accounts" sheetId="6" r:id="rId5"/>
  </sheets>
  <calcPr calcId="191029"/>
</workbook>
</file>

<file path=xl/calcChain.xml><?xml version="1.0" encoding="utf-8"?>
<calcChain xmlns="http://schemas.openxmlformats.org/spreadsheetml/2006/main">
  <c r="G38" i="2" l="1"/>
  <c r="L29" i="1"/>
  <c r="L30" i="1"/>
  <c r="L28" i="1"/>
  <c r="L10" i="1" l="1"/>
  <c r="L9" i="1"/>
  <c r="L8" i="1"/>
  <c r="L7" i="1"/>
  <c r="L6" i="1"/>
  <c r="L22" i="1"/>
  <c r="L25" i="1"/>
  <c r="L26" i="1"/>
  <c r="L27" i="1"/>
  <c r="L13" i="1" l="1"/>
  <c r="L14" i="1"/>
  <c r="L15" i="1"/>
  <c r="L16" i="1"/>
  <c r="L17" i="1"/>
  <c r="L18" i="1"/>
  <c r="L19" i="1"/>
  <c r="L20" i="1"/>
  <c r="L21" i="1"/>
  <c r="L23" i="1"/>
  <c r="L11" i="1"/>
  <c r="D27" i="6" l="1"/>
  <c r="D26" i="6"/>
  <c r="D28" i="6" s="1"/>
  <c r="D21" i="6" s="1"/>
  <c r="E9" i="6" s="1"/>
  <c r="E11" i="6"/>
  <c r="F17" i="6"/>
  <c r="G17" i="6" s="1"/>
  <c r="F19" i="3"/>
  <c r="G19" i="3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W3" i="1"/>
  <c r="G29" i="2" s="1"/>
  <c r="X3" i="1"/>
  <c r="G30" i="2" s="1"/>
  <c r="Y3" i="1"/>
  <c r="G31" i="2" s="1"/>
  <c r="Z3" i="1"/>
  <c r="G32" i="2" s="1"/>
  <c r="AA3" i="1"/>
  <c r="G33" i="2" s="1"/>
  <c r="H33" i="2" s="1"/>
  <c r="AB3" i="1"/>
  <c r="G34" i="2" s="1"/>
  <c r="AC3" i="1"/>
  <c r="G35" i="2" s="1"/>
  <c r="AD3" i="1"/>
  <c r="G36" i="2" s="1"/>
  <c r="N3" i="1"/>
  <c r="G20" i="2" s="1"/>
  <c r="J20" i="2" s="1"/>
  <c r="O3" i="1"/>
  <c r="G21" i="2" s="1"/>
  <c r="J21" i="2" s="1"/>
  <c r="P3" i="1"/>
  <c r="G22" i="2" s="1"/>
  <c r="J22" i="2" s="1"/>
  <c r="Q3" i="1"/>
  <c r="G23" i="2" s="1"/>
  <c r="J23" i="2" s="1"/>
  <c r="R3" i="1"/>
  <c r="G24" i="2" s="1"/>
  <c r="H24" i="2" s="1"/>
  <c r="S3" i="1"/>
  <c r="G25" i="2" s="1"/>
  <c r="T3" i="1"/>
  <c r="G26" i="2" s="1"/>
  <c r="H26" i="2" s="1"/>
  <c r="U3" i="1"/>
  <c r="G27" i="2" s="1"/>
  <c r="H27" i="2" s="1"/>
  <c r="V3" i="1"/>
  <c r="G28" i="2" s="1"/>
  <c r="H28" i="2" s="1"/>
  <c r="D18" i="4"/>
  <c r="C18" i="4"/>
  <c r="H25" i="2" l="1"/>
  <c r="J25" i="2"/>
  <c r="H34" i="2"/>
  <c r="J34" i="2"/>
  <c r="C49" i="1"/>
  <c r="E15" i="6" s="1"/>
  <c r="F15" i="6" s="1"/>
  <c r="G15" i="6" s="1"/>
  <c r="F9" i="6"/>
  <c r="G9" i="6" s="1"/>
  <c r="E42" i="4" l="1"/>
  <c r="M3" i="1"/>
  <c r="G19" i="2" s="1"/>
  <c r="G40" i="2" s="1"/>
  <c r="E19" i="3"/>
  <c r="G3" i="3"/>
  <c r="G13" i="2" s="1"/>
  <c r="E18" i="4"/>
  <c r="E16" i="4"/>
  <c r="E14" i="4"/>
  <c r="AF3" i="1"/>
  <c r="J12" i="2" s="1"/>
  <c r="F40" i="2"/>
  <c r="F15" i="2"/>
  <c r="H20" i="2"/>
  <c r="H21" i="2"/>
  <c r="H22" i="2"/>
  <c r="H29" i="2"/>
  <c r="H23" i="2"/>
  <c r="H30" i="2"/>
  <c r="H32" i="2"/>
  <c r="H31" i="2"/>
  <c r="D15" i="2"/>
  <c r="D40" i="2"/>
  <c r="M40" i="1"/>
  <c r="AF40" i="1"/>
  <c r="J19" i="2" l="1"/>
  <c r="J40" i="2" s="1"/>
  <c r="H19" i="2"/>
  <c r="E3" i="3"/>
  <c r="E22" i="3"/>
  <c r="F3" i="3"/>
  <c r="H19" i="3"/>
  <c r="H40" i="2"/>
  <c r="AE3" i="1"/>
  <c r="AF42" i="1"/>
  <c r="F42" i="2"/>
  <c r="C52" i="1" l="1"/>
  <c r="C51" i="1" s="1"/>
  <c r="E19" i="6" s="1"/>
  <c r="H3" i="3"/>
  <c r="E20" i="4" s="1"/>
  <c r="E23" i="3"/>
  <c r="E13" i="6" s="1"/>
  <c r="H12" i="2"/>
  <c r="F11" i="6"/>
  <c r="G11" i="6" s="1"/>
  <c r="G11" i="2"/>
  <c r="AG3" i="1"/>
  <c r="E22" i="4" s="1"/>
  <c r="F13" i="6" l="1"/>
  <c r="G13" i="6" s="1"/>
  <c r="E26" i="6"/>
  <c r="E24" i="4"/>
  <c r="E27" i="4" s="1"/>
  <c r="E44" i="4" s="1"/>
  <c r="F19" i="6"/>
  <c r="G19" i="6" s="1"/>
  <c r="E27" i="6"/>
  <c r="E28" i="6" s="1"/>
  <c r="E21" i="6" s="1"/>
  <c r="F21" i="6" s="1"/>
  <c r="G21" i="6" s="1"/>
  <c r="H11" i="2"/>
  <c r="G15" i="2"/>
  <c r="H15" i="2" l="1"/>
  <c r="G42" i="2"/>
</calcChain>
</file>

<file path=xl/sharedStrings.xml><?xml version="1.0" encoding="utf-8"?>
<sst xmlns="http://schemas.openxmlformats.org/spreadsheetml/2006/main" count="255" uniqueCount="150">
  <si>
    <t>Payments</t>
  </si>
  <si>
    <t>Date</t>
  </si>
  <si>
    <t>Cheque number</t>
  </si>
  <si>
    <t>Details</t>
  </si>
  <si>
    <t>Salaries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</si>
  <si>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</si>
  <si>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</si>
  <si>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</si>
  <si>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</si>
  <si>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</si>
  <si>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6" type="noConversion"/>
  </si>
  <si>
    <t>2019/2020</t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</si>
  <si>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</si>
  <si>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</si>
  <si>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</si>
  <si>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</si>
  <si>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</si>
  <si>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</si>
  <si>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</si>
  <si>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</si>
  <si>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</si>
  <si>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</si>
  <si>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</si>
  <si>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</si>
  <si>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</si>
  <si>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</si>
  <si>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</si>
  <si>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</si>
  <si>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</si>
  <si>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</si>
  <si>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</si>
  <si>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</si>
  <si>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</si>
  <si>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</si>
  <si>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</si>
  <si>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2020 - 2021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</si>
  <si>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</si>
  <si>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</si>
  <si>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</si>
  <si>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</si>
  <si>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</si>
  <si>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</si>
  <si>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</si>
  <si>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</si>
  <si>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</si>
  <si>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</si>
  <si>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01 April 2020 to 31 March 2021</t>
  </si>
  <si>
    <t>RUNNING TOTAL</t>
  </si>
  <si>
    <t>EXPENDITURE</t>
  </si>
  <si>
    <t>Running totals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</si>
  <si>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2020/2021 </t>
    </r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</si>
  <si>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</si>
  <si>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</si>
  <si>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</si>
  <si>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</si>
  <si>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</si>
  <si>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</si>
  <si>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</si>
  <si>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</si>
  <si>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</si>
  <si>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ACS</t>
  </si>
  <si>
    <t>Internal Audit</t>
  </si>
  <si>
    <t>ERYCC</t>
  </si>
  <si>
    <t>ERNLLCA</t>
  </si>
  <si>
    <t>SPC Current Account</t>
  </si>
  <si>
    <t>SPC Current Account No. 2</t>
  </si>
  <si>
    <t>Cheque</t>
  </si>
  <si>
    <t>Sale of Printer</t>
  </si>
  <si>
    <t>DD</t>
  </si>
  <si>
    <t>Recipient</t>
  </si>
  <si>
    <t>Parish Insurance</t>
  </si>
  <si>
    <t>Bank Transfer</t>
  </si>
  <si>
    <t>EYRCC</t>
  </si>
  <si>
    <t>Precept</t>
  </si>
  <si>
    <t>Penisula Business</t>
  </si>
  <si>
    <t>B Brooks</t>
  </si>
  <si>
    <t>Web update</t>
  </si>
  <si>
    <t>Return of Grant</t>
  </si>
  <si>
    <t>Subscription</t>
  </si>
  <si>
    <t>C Bradley</t>
  </si>
  <si>
    <t>Postage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</si>
  <si>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</si>
  <si>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</si>
  <si>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</si>
  <si>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</si>
  <si>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</si>
  <si>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</si>
  <si>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</si>
  <si>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</si>
  <si>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</si>
  <si>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</si>
  <si>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</si>
  <si>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</si>
  <si>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</si>
  <si>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</si>
  <si>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</si>
  <si>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</si>
  <si>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</si>
  <si>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</si>
  <si>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</si>
  <si>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</si>
  <si>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</si>
  <si>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</si>
  <si>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</si>
  <si>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</si>
  <si>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Ex Fees (Insurance)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</si>
  <si>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</si>
  <si>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</si>
  <si>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</si>
  <si>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</si>
  <si>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</si>
  <si>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</si>
  <si>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</si>
  <si>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</si>
  <si>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</si>
  <si>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Staff Costs</t>
  </si>
  <si>
    <t>Loan Interest &amp; Capital Repayments</t>
  </si>
  <si>
    <t>All other payments</t>
  </si>
  <si>
    <t>Balances carried forward</t>
  </si>
  <si>
    <t>Year Ending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</si>
  <si>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</si>
  <si>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</si>
  <si>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</si>
  <si>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</si>
  <si>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</si>
  <si>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</si>
  <si>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</si>
  <si>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</si>
  <si>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Came and Co</t>
  </si>
  <si>
    <t>CHEQUE CANCELLED</t>
  </si>
  <si>
    <t>S Baxter</t>
  </si>
  <si>
    <t>Salary &amp; Expenses</t>
  </si>
  <si>
    <t>VAT to be reclaimed</t>
  </si>
  <si>
    <t>B/F Balance</t>
  </si>
  <si>
    <t>C/F Balance</t>
  </si>
  <si>
    <t>Spaldington Parish</t>
  </si>
  <si>
    <t>Deposit for Unity Trust</t>
  </si>
  <si>
    <t>Salary &amp; Allowance</t>
  </si>
  <si>
    <t>East Riding Yorks Council</t>
  </si>
  <si>
    <t>Streetlight &amp; Defib</t>
  </si>
  <si>
    <t>Reason of Pay</t>
  </si>
  <si>
    <t>Deposit for Unity Trust bank account</t>
  </si>
  <si>
    <t>Salary, Allowance &amp; Exp</t>
  </si>
  <si>
    <t>Salary, Allw &amp; Exp</t>
  </si>
  <si>
    <t>Projected to      31 March 21</t>
  </si>
  <si>
    <t>E20</t>
  </si>
  <si>
    <t>VAT Paid (to be reclaimed)</t>
  </si>
  <si>
    <t>Unity Trust</t>
  </si>
  <si>
    <t>Transfer</t>
  </si>
  <si>
    <t>To balance off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</si>
</sst>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5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4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44" fontId="9" fillId="0" borderId="12" xfId="0" applyNumberFormat="1" applyFont="1" applyBorder="1"/>
    <xf numFmtId="44" fontId="6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0" fillId="0" borderId="0" xfId="0" applyFont="1"/>
    <xf numFmtId="0" fontId="0" fillId="0" borderId="0" xfId="0" applyFont="1" applyAlignment="1">
      <alignment horizontal="center"/>
    </xf>
    <xf numFmtId="0" fontId="6" fillId="0" borderId="2" xfId="0" applyFont="1" applyBorder="1"/>
    <xf numFmtId="0" fontId="0" fillId="3" borderId="0" xfId="0" applyFont="1" applyFill="1"/>
    <xf numFmtId="0" fontId="6" fillId="0" borderId="22" xfId="0" applyFont="1" applyBorder="1"/>
    <xf numFmtId="44" fontId="5" fillId="0" borderId="2" xfId="0" applyNumberFormat="1" applyFont="1" applyBorder="1"/>
    <xf numFmtId="10" fontId="5" fillId="0" borderId="25" xfId="0" applyNumberFormat="1" applyFont="1" applyBorder="1"/>
    <xf numFmtId="44" fontId="5" fillId="0" borderId="18" xfId="0" applyNumberFormat="1" applyFont="1" applyBorder="1"/>
    <xf numFmtId="10" fontId="5" fillId="0" borderId="27" xfId="0" applyNumberFormat="1" applyFont="1" applyBorder="1"/>
    <xf numFmtId="44" fontId="5" fillId="0" borderId="29" xfId="0" applyNumberFormat="1" applyFont="1" applyBorder="1"/>
    <xf numFmtId="44" fontId="9" fillId="4" borderId="10" xfId="0" applyNumberFormat="1" applyFont="1" applyFill="1" applyBorder="1"/>
    <xf numFmtId="44" fontId="9" fillId="0" borderId="11" xfId="0" applyNumberFormat="1" applyFont="1" applyBorder="1"/>
    <xf numFmtId="44" fontId="9" fillId="0" borderId="10" xfId="0" applyNumberFormat="1" applyFont="1" applyBorder="1"/>
    <xf numFmtId="10" fontId="9" fillId="0" borderId="10" xfId="0" applyNumberFormat="1" applyFont="1" applyBorder="1"/>
    <xf numFmtId="0" fontId="10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17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1" fillId="0" borderId="0" xfId="0" applyFont="1"/>
    <xf numFmtId="0" fontId="26" fillId="0" borderId="0" xfId="0" applyFont="1"/>
    <xf numFmtId="44" fontId="6" fillId="0" borderId="11" xfId="0" applyNumberFormat="1" applyFont="1" applyBorder="1" applyAlignment="1">
      <alignment horizontal="center"/>
    </xf>
    <xf numFmtId="0" fontId="7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4" fillId="0" borderId="3" xfId="0" applyFont="1" applyBorder="1"/>
    <xf numFmtId="44" fontId="4" fillId="0" borderId="3" xfId="0" applyNumberFormat="1" applyFont="1" applyBorder="1"/>
    <xf numFmtId="44" fontId="4" fillId="0" borderId="6" xfId="0" applyNumberFormat="1" applyFont="1" applyBorder="1"/>
    <xf numFmtId="44" fontId="25" fillId="0" borderId="6" xfId="0" applyNumberFormat="1" applyFont="1" applyBorder="1"/>
    <xf numFmtId="0" fontId="4" fillId="0" borderId="0" xfId="0" applyFont="1"/>
    <xf numFmtId="44" fontId="12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17" fillId="9" borderId="6" xfId="0" applyNumberFormat="1" applyFont="1" applyFill="1" applyBorder="1"/>
    <xf numFmtId="0" fontId="7" fillId="2" borderId="11" xfId="0" applyFont="1" applyFill="1" applyBorder="1"/>
    <xf numFmtId="0" fontId="7" fillId="2" borderId="22" xfId="0" applyFont="1" applyFill="1" applyBorder="1"/>
    <xf numFmtId="0" fontId="0" fillId="3" borderId="0" xfId="0" applyFont="1" applyFill="1" applyAlignment="1"/>
    <xf numFmtId="0" fontId="9" fillId="8" borderId="10" xfId="0" applyFont="1" applyFill="1" applyBorder="1" applyAlignment="1">
      <alignment horizontal="center"/>
    </xf>
    <xf numFmtId="44" fontId="19" fillId="0" borderId="10" xfId="0" applyNumberFormat="1" applyFont="1" applyBorder="1"/>
    <xf numFmtId="15" fontId="7" fillId="0" borderId="3" xfId="0" applyNumberFormat="1" applyFont="1" applyBorder="1" applyAlignment="1">
      <alignment horizontal="center" vertical="center"/>
    </xf>
    <xf numFmtId="15" fontId="7" fillId="0" borderId="6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9" fillId="0" borderId="0" xfId="0" applyFont="1"/>
    <xf numFmtId="0" fontId="6" fillId="0" borderId="35" xfId="0" applyFont="1" applyBorder="1"/>
    <xf numFmtId="0" fontId="6" fillId="0" borderId="23" xfId="0" applyFont="1" applyBorder="1"/>
    <xf numFmtId="15" fontId="3" fillId="0" borderId="26" xfId="0" applyNumberFormat="1" applyFont="1" applyBorder="1" applyAlignment="1">
      <alignment horizontal="center" vertical="center"/>
    </xf>
    <xf numFmtId="44" fontId="3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2" fillId="0" borderId="3" xfId="0" applyFont="1" applyBorder="1"/>
    <xf numFmtId="0" fontId="31" fillId="0" borderId="3" xfId="0" applyFont="1" applyBorder="1"/>
    <xf numFmtId="0" fontId="7" fillId="0" borderId="0" xfId="0" applyFont="1"/>
    <xf numFmtId="44" fontId="7" fillId="0" borderId="3" xfId="0" applyNumberFormat="1" applyFont="1" applyBorder="1"/>
    <xf numFmtId="44" fontId="30" fillId="0" borderId="6" xfId="0" applyNumberFormat="1" applyFont="1" applyBorder="1"/>
    <xf numFmtId="44" fontId="7" fillId="0" borderId="6" xfId="0" applyNumberFormat="1" applyFont="1" applyBorder="1"/>
    <xf numFmtId="44" fontId="30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1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0" fontId="2" fillId="0" borderId="2" xfId="0" applyFont="1" applyBorder="1"/>
    <xf numFmtId="15" fontId="6" fillId="0" borderId="35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5" fontId="4" fillId="0" borderId="48" xfId="0" applyNumberFormat="1" applyFont="1" applyBorder="1" applyAlignment="1">
      <alignment horizontal="center" vertical="center"/>
    </xf>
    <xf numFmtId="44" fontId="4" fillId="0" borderId="49" xfId="0" applyNumberFormat="1" applyFont="1" applyBorder="1"/>
    <xf numFmtId="44" fontId="25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7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44" fontId="32" fillId="0" borderId="3" xfId="0" applyNumberFormat="1" applyFont="1" applyBorder="1"/>
    <xf numFmtId="15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2" borderId="2" xfId="0" applyFont="1" applyFill="1" applyBorder="1"/>
    <xf numFmtId="44" fontId="8" fillId="0" borderId="1" xfId="0" applyNumberFormat="1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 wrapText="1"/>
    </xf>
    <xf numFmtId="44" fontId="33" fillId="0" borderId="1" xfId="0" applyNumberFormat="1" applyFont="1" applyBorder="1" applyAlignment="1">
      <alignment horizontal="center" vertical="center" wrapText="1"/>
    </xf>
    <xf numFmtId="44" fontId="3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44" fontId="8" fillId="9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0" fontId="2" fillId="0" borderId="18" xfId="0" applyFont="1" applyBorder="1"/>
    <xf numFmtId="0" fontId="0" fillId="0" borderId="0" xfId="0" applyFont="1" applyAlignment="1">
      <alignment horizontal="left"/>
    </xf>
    <xf numFmtId="44" fontId="37" fillId="0" borderId="3" xfId="0" applyNumberFormat="1" applyFont="1" applyBorder="1"/>
    <xf numFmtId="0" fontId="7" fillId="0" borderId="6" xfId="0" applyFont="1" applyBorder="1"/>
    <xf numFmtId="0" fontId="38" fillId="3" borderId="0" xfId="0" applyFont="1" applyFill="1" applyBorder="1"/>
    <xf numFmtId="15" fontId="40" fillId="3" borderId="7" xfId="0" applyNumberFormat="1" applyFont="1" applyFill="1" applyBorder="1" applyAlignment="1">
      <alignment horizontal="left" vertical="center"/>
    </xf>
    <xf numFmtId="44" fontId="40" fillId="3" borderId="6" xfId="0" applyNumberFormat="1" applyFont="1" applyFill="1" applyBorder="1"/>
    <xf numFmtId="15" fontId="40" fillId="3" borderId="44" xfId="0" applyNumberFormat="1" applyFont="1" applyFill="1" applyBorder="1" applyAlignment="1">
      <alignment horizontal="left" vertical="center"/>
    </xf>
    <xf numFmtId="0" fontId="38" fillId="3" borderId="15" xfId="0" applyFont="1" applyFill="1" applyBorder="1"/>
    <xf numFmtId="44" fontId="40" fillId="3" borderId="38" xfId="0" applyNumberFormat="1" applyFont="1" applyFill="1" applyBorder="1"/>
    <xf numFmtId="0" fontId="0" fillId="11" borderId="0" xfId="0" applyFont="1" applyFill="1"/>
    <xf numFmtId="0" fontId="41" fillId="0" borderId="10" xfId="0" applyFont="1" applyBorder="1" applyAlignment="1"/>
    <xf numFmtId="15" fontId="7" fillId="9" borderId="3" xfId="0" applyNumberFormat="1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/>
    <xf numFmtId="0" fontId="7" fillId="9" borderId="7" xfId="0" applyFont="1" applyFill="1" applyBorder="1"/>
    <xf numFmtId="44" fontId="9" fillId="0" borderId="16" xfId="0" applyNumberFormat="1" applyFont="1" applyBorder="1"/>
    <xf numFmtId="0" fontId="18" fillId="0" borderId="3" xfId="0" applyFont="1" applyBorder="1" applyAlignment="1">
      <alignment horizontal="center" vertical="center"/>
    </xf>
    <xf numFmtId="44" fontId="30" fillId="3" borderId="3" xfId="0" applyNumberFormat="1" applyFont="1" applyFill="1" applyBorder="1"/>
    <xf numFmtId="44" fontId="0" fillId="3" borderId="6" xfId="0" applyNumberFormat="1" applyFill="1" applyBorder="1"/>
    <xf numFmtId="44" fontId="7" fillId="3" borderId="6" xfId="0" applyNumberFormat="1" applyFont="1" applyFill="1" applyBorder="1"/>
    <xf numFmtId="44" fontId="7" fillId="3" borderId="3" xfId="0" applyNumberFormat="1" applyFont="1" applyFill="1" applyBorder="1"/>
    <xf numFmtId="44" fontId="0" fillId="3" borderId="3" xfId="0" applyNumberFormat="1" applyFill="1" applyBorder="1"/>
    <xf numFmtId="0" fontId="6" fillId="0" borderId="2" xfId="0" applyFont="1" applyBorder="1" applyAlignment="1">
      <alignment horizontal="center"/>
    </xf>
    <xf numFmtId="10" fontId="5" fillId="0" borderId="31" xfId="0" applyNumberFormat="1" applyFont="1" applyBorder="1"/>
    <xf numFmtId="44" fontId="42" fillId="8" borderId="0" xfId="0" applyNumberFormat="1" applyFont="1" applyFill="1" applyBorder="1" applyAlignment="1">
      <alignment vertical="center" wrapText="1"/>
    </xf>
    <xf numFmtId="44" fontId="36" fillId="8" borderId="10" xfId="0" applyNumberFormat="1" applyFont="1" applyFill="1" applyBorder="1"/>
    <xf numFmtId="44" fontId="43" fillId="5" borderId="6" xfId="0" applyNumberFormat="1" applyFont="1" applyFill="1" applyBorder="1" applyAlignment="1">
      <alignment horizontal="center"/>
    </xf>
    <xf numFmtId="44" fontId="36" fillId="5" borderId="1" xfId="0" applyNumberFormat="1" applyFont="1" applyFill="1" applyBorder="1" applyAlignment="1">
      <alignment horizontal="center" vertical="center"/>
    </xf>
    <xf numFmtId="44" fontId="43" fillId="5" borderId="6" xfId="0" applyNumberFormat="1" applyFont="1" applyFill="1" applyBorder="1"/>
    <xf numFmtId="44" fontId="43" fillId="0" borderId="10" xfId="0" applyNumberFormat="1" applyFont="1" applyBorder="1"/>
    <xf numFmtId="44" fontId="43" fillId="0" borderId="6" xfId="0" applyNumberFormat="1" applyFont="1" applyBorder="1"/>
    <xf numFmtId="44" fontId="43" fillId="0" borderId="0" xfId="0" applyNumberFormat="1" applyFont="1"/>
    <xf numFmtId="44" fontId="36" fillId="8" borderId="43" xfId="0" applyNumberFormat="1" applyFont="1" applyFill="1" applyBorder="1"/>
    <xf numFmtId="44" fontId="43" fillId="8" borderId="2" xfId="0" applyNumberFormat="1" applyFont="1" applyFill="1" applyBorder="1"/>
    <xf numFmtId="0" fontId="9" fillId="0" borderId="22" xfId="0" applyFont="1" applyBorder="1" applyAlignment="1">
      <alignment horizontal="center" wrapText="1"/>
    </xf>
    <xf numFmtId="0" fontId="9" fillId="2" borderId="1" xfId="0" applyFont="1" applyFill="1" applyBorder="1"/>
    <xf numFmtId="44" fontId="9" fillId="0" borderId="3" xfId="0" applyNumberFormat="1" applyFont="1" applyBorder="1"/>
    <xf numFmtId="15" fontId="7" fillId="0" borderId="26" xfId="0" applyNumberFormat="1" applyFont="1" applyBorder="1" applyAlignment="1">
      <alignment horizontal="center" vertical="center"/>
    </xf>
    <xf numFmtId="44" fontId="7" fillId="0" borderId="25" xfId="0" applyNumberFormat="1" applyFont="1" applyBorder="1"/>
    <xf numFmtId="0" fontId="7" fillId="0" borderId="2" xfId="0" applyFont="1" applyBorder="1" applyAlignment="1">
      <alignment horizontal="center"/>
    </xf>
    <xf numFmtId="15" fontId="3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/>
    <xf numFmtId="44" fontId="3" fillId="0" borderId="31" xfId="0" applyNumberFormat="1" applyFont="1" applyBorder="1"/>
    <xf numFmtId="44" fontId="38" fillId="0" borderId="0" xfId="0" applyNumberFormat="1" applyFont="1" applyFill="1" applyBorder="1"/>
    <xf numFmtId="0" fontId="38" fillId="0" borderId="0" xfId="0" applyFont="1" applyFill="1" applyBorder="1"/>
    <xf numFmtId="15" fontId="39" fillId="0" borderId="9" xfId="0" applyNumberFormat="1" applyFont="1" applyFill="1" applyBorder="1" applyAlignment="1">
      <alignment horizontal="left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5" xfId="0" applyFont="1" applyFill="1" applyBorder="1"/>
    <xf numFmtId="15" fontId="37" fillId="0" borderId="7" xfId="0" applyNumberFormat="1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44" fontId="39" fillId="0" borderId="6" xfId="0" applyNumberFormat="1" applyFont="1" applyFill="1" applyBorder="1"/>
    <xf numFmtId="15" fontId="37" fillId="0" borderId="44" xfId="0" applyNumberFormat="1" applyFont="1" applyFill="1" applyBorder="1" applyAlignment="1">
      <alignment horizontal="left" vertical="center"/>
    </xf>
    <xf numFmtId="0" fontId="37" fillId="0" borderId="15" xfId="0" applyFont="1" applyFill="1" applyBorder="1" applyAlignment="1">
      <alignment horizontal="center" vertical="center"/>
    </xf>
    <xf numFmtId="44" fontId="39" fillId="0" borderId="38" xfId="0" applyNumberFormat="1" applyFont="1" applyFill="1" applyBorder="1"/>
    <xf numFmtId="44" fontId="9" fillId="3" borderId="3" xfId="0" applyNumberFormat="1" applyFont="1" applyFill="1" applyBorder="1"/>
    <xf numFmtId="44" fontId="0" fillId="3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4" fillId="8" borderId="19" xfId="0" applyFont="1" applyFill="1" applyBorder="1" applyAlignment="1">
      <alignment horizontal="center" vertical="center" wrapText="1"/>
    </xf>
    <xf numFmtId="0" fontId="44" fillId="8" borderId="5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10" fontId="6" fillId="0" borderId="23" xfId="0" applyNumberFormat="1" applyFont="1" applyBorder="1" applyAlignment="1">
      <alignment horizontal="center" wrapText="1"/>
    </xf>
    <xf numFmtId="10" fontId="6" fillId="0" borderId="25" xfId="0" applyNumberFormat="1" applyFont="1" applyBorder="1" applyAlignment="1">
      <alignment horizont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4" fontId="9" fillId="0" borderId="19" xfId="0" applyNumberFormat="1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4" fontId="9" fillId="0" borderId="43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5" fontId="45" fillId="0" borderId="9" xfId="0" applyNumberFormat="1" applyFont="1" applyBorder="1" applyAlignment="1">
      <alignment horizontal="center" vertical="center"/>
    </xf>
    <xf numFmtId="15" fontId="45" fillId="0" borderId="5" xfId="0" applyNumberFormat="1" applyFont="1" applyBorder="1" applyAlignment="1">
      <alignment horizontal="center" vertical="center"/>
    </xf>
    <xf numFmtId="15" fontId="45" fillId="0" borderId="44" xfId="0" applyNumberFormat="1" applyFont="1" applyBorder="1" applyAlignment="1">
      <alignment horizontal="center" vertical="center"/>
    </xf>
    <xf numFmtId="15" fontId="45" fillId="0" borderId="3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4" fillId="0" borderId="3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15" fontId="28" fillId="0" borderId="9" xfId="0" applyNumberFormat="1" applyFont="1" applyBorder="1" applyAlignment="1">
      <alignment horizontal="center" vertical="center" wrapText="1"/>
    </xf>
    <xf numFmtId="15" fontId="28" fillId="0" borderId="8" xfId="0" applyNumberFormat="1" applyFont="1" applyBorder="1" applyAlignment="1">
      <alignment horizontal="center" vertical="center" wrapText="1"/>
    </xf>
    <xf numFmtId="15" fontId="28" fillId="0" borderId="7" xfId="0" applyNumberFormat="1" applyFont="1" applyBorder="1" applyAlignment="1">
      <alignment horizontal="center" vertical="center" wrapText="1"/>
    </xf>
    <xf numFmtId="15" fontId="28" fillId="0" borderId="0" xfId="0" applyNumberFormat="1" applyFont="1" applyBorder="1" applyAlignment="1">
      <alignment horizontal="center" vertical="center" wrapText="1"/>
    </xf>
    <xf numFmtId="15" fontId="40" fillId="3" borderId="9" xfId="0" applyNumberFormat="1" applyFont="1" applyFill="1" applyBorder="1" applyAlignment="1">
      <alignment horizontal="left" vertical="center"/>
    </xf>
    <xf numFmtId="15" fontId="40" fillId="3" borderId="8" xfId="0" applyNumberFormat="1" applyFont="1" applyFill="1" applyBorder="1" applyAlignment="1">
      <alignment horizontal="left" vertical="center"/>
    </xf>
    <xf numFmtId="15" fontId="40" fillId="3" borderId="5" xfId="0" applyNumberFormat="1" applyFont="1" applyFill="1" applyBorder="1" applyAlignment="1">
      <alignment horizontal="left" vertical="center"/>
    </xf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9" fillId="8" borderId="18" xfId="0" applyNumberFormat="1" applyFont="1" applyFill="1" applyBorder="1" applyAlignment="1">
      <alignment horizontal="center" vertical="center" wrapText="1"/>
    </xf>
    <xf numFmtId="44" fontId="9" fillId="8" borderId="3" xfId="0" applyNumberFormat="1" applyFont="1" applyFill="1" applyBorder="1" applyAlignment="1">
      <alignment horizontal="center" vertical="center" wrapText="1"/>
    </xf>
    <xf numFmtId="44" fontId="29" fillId="7" borderId="0" xfId="0" applyNumberFormat="1" applyFont="1" applyFill="1" applyBorder="1" applyAlignment="1">
      <alignment horizontal="center" vertical="center" wrapText="1"/>
    </xf>
    <xf numFmtId="44" fontId="29" fillId="7" borderId="6" xfId="0" applyNumberFormat="1" applyFont="1" applyFill="1" applyBorder="1" applyAlignment="1">
      <alignment horizontal="center" vertical="center" wrapText="1"/>
    </xf>
    <xf numFmtId="44" fontId="29" fillId="7" borderId="14" xfId="0" applyNumberFormat="1" applyFont="1" applyFill="1" applyBorder="1" applyAlignment="1">
      <alignment horizontal="center" vertical="center" wrapText="1"/>
    </xf>
    <xf numFmtId="44" fontId="29" fillId="7" borderId="45" xfId="0" applyNumberFormat="1" applyFont="1" applyFill="1" applyBorder="1" applyAlignment="1">
      <alignment horizontal="center" vertical="center" wrapText="1"/>
    </xf>
    <xf numFmtId="15" fontId="28" fillId="0" borderId="2" xfId="0" applyNumberFormat="1" applyFont="1" applyBorder="1" applyAlignment="1">
      <alignment horizontal="center" vertical="center" wrapText="1"/>
    </xf>
    <xf numFmtId="44" fontId="9" fillId="8" borderId="4" xfId="0" applyNumberFormat="1" applyFont="1" applyFill="1" applyBorder="1" applyAlignment="1">
      <alignment horizontal="center" vertical="center" wrapText="1"/>
    </xf>
    <xf numFmtId="15" fontId="7" fillId="10" borderId="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9" fillId="5" borderId="35" xfId="0" applyNumberFormat="1" applyFont="1" applyFill="1" applyBorder="1" applyAlignment="1">
      <alignment horizontal="center" vertical="center" wrapText="1"/>
    </xf>
    <xf numFmtId="44" fontId="9" fillId="5" borderId="26" xfId="0" applyNumberFormat="1" applyFont="1" applyFill="1" applyBorder="1" applyAlignment="1">
      <alignment horizontal="center" vertical="center" wrapText="1"/>
    </xf>
    <xf numFmtId="15" fontId="6" fillId="5" borderId="35" xfId="0" applyNumberFormat="1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15" fontId="6" fillId="5" borderId="23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44" fontId="9" fillId="5" borderId="23" xfId="0" applyNumberFormat="1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36" fillId="5" borderId="25" xfId="0" applyNumberFormat="1" applyFont="1" applyFill="1" applyBorder="1" applyAlignment="1">
      <alignment horizontal="center" vertical="center"/>
    </xf>
    <xf numFmtId="44" fontId="36" fillId="5" borderId="31" xfId="0" applyNumberFormat="1" applyFont="1" applyFill="1" applyBorder="1" applyAlignment="1">
      <alignment horizontal="center" vertical="center"/>
    </xf>
    <xf numFmtId="44" fontId="9" fillId="5" borderId="26" xfId="0" applyNumberFormat="1" applyFont="1" applyFill="1" applyBorder="1" applyAlignment="1">
      <alignment horizontal="center" vertical="center"/>
    </xf>
    <xf numFmtId="44" fontId="9" fillId="5" borderId="28" xfId="0" applyNumberFormat="1" applyFont="1" applyFill="1" applyBorder="1" applyAlignment="1">
      <alignment horizontal="center" vertical="center"/>
    </xf>
    <xf numFmtId="44" fontId="9" fillId="5" borderId="24" xfId="0" applyNumberFormat="1" applyFont="1" applyFill="1" applyBorder="1" applyAlignment="1">
      <alignment horizontal="center" vertical="center"/>
    </xf>
    <xf numFmtId="44" fontId="34" fillId="0" borderId="26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44" fontId="36" fillId="5" borderId="40" xfId="0" applyNumberFormat="1" applyFont="1" applyFill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10" fontId="35" fillId="0" borderId="23" xfId="0" applyNumberFormat="1" applyFont="1" applyBorder="1" applyAlignment="1">
      <alignment horizontal="center" vertical="center" wrapText="1"/>
    </xf>
    <xf numFmtId="10" fontId="35" fillId="0" borderId="27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34" fillId="0" borderId="2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0" fontId="34" fillId="0" borderId="23" xfId="0" applyNumberFormat="1" applyFont="1" applyBorder="1" applyAlignment="1">
      <alignment horizontal="center" vertical="center"/>
    </xf>
    <xf numFmtId="10" fontId="34" fillId="0" borderId="25" xfId="0" applyNumberFormat="1" applyFont="1" applyBorder="1" applyAlignment="1">
      <alignment horizontal="center" vertical="center"/>
    </xf>
    <xf numFmtId="10" fontId="34" fillId="0" borderId="31" xfId="0" applyNumberFormat="1" applyFont="1" applyBorder="1" applyAlignment="1">
      <alignment horizontal="center" vertical="center"/>
    </xf>
    <xf numFmtId="10" fontId="34" fillId="0" borderId="40" xfId="0" applyNumberFormat="1" applyFont="1" applyBorder="1" applyAlignment="1">
      <alignment horizontal="center" vertical="center"/>
    </xf>
    <xf numFmtId="44" fontId="34" fillId="0" borderId="35" xfId="0" applyNumberFormat="1" applyFont="1" applyBorder="1" applyAlignment="1">
      <alignment horizontal="center" vertical="center"/>
    </xf>
    <xf numFmtId="44" fontId="34" fillId="0" borderId="24" xfId="0" applyNumberFormat="1" applyFont="1" applyBorder="1" applyAlignment="1">
      <alignment horizontal="center" vertical="center"/>
    </xf>
    <xf numFmtId="0" fontId="46" fillId="0" borderId="3" xfId="0" applyFont="1" applyBorder="1"/>
    <xf numFmtId="44" fontId="0" fillId="0" borderId="0" xfId="0" applyNumberFormat="1" applyFont="1"/>
    <xf numFmtId="15" fontId="26" fillId="0" borderId="0" xfId="0" applyNumberFormat="1" applyFont="1" applyAlignment="1">
      <alignment horizontal="left"/>
    </xf>
    <xf numFmtId="0" fontId="0" fillId="0" borderId="28" xfId="0" applyFont="1" applyBorder="1" applyAlignment="1">
      <alignment horizontal="center"/>
    </xf>
    <xf numFmtId="44" fontId="48" fillId="0" borderId="10" xfId="0" applyNumberFormat="1" applyFont="1" applyBorder="1"/>
    <xf numFmtId="0" fontId="47" fillId="3" borderId="0" xfId="0" applyFont="1" applyFill="1"/>
    <xf numFmtId="0" fontId="7" fillId="3" borderId="0" xfId="0" applyFont="1" applyFill="1"/>
    <xf numFmtId="0" fontId="49" fillId="0" borderId="19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44" fontId="47" fillId="0" borderId="56" xfId="0" applyNumberFormat="1" applyFont="1" applyBorder="1"/>
    <xf numFmtId="44" fontId="47" fillId="0" borderId="57" xfId="0" applyNumberFormat="1" applyFont="1" applyBorder="1"/>
    <xf numFmtId="0" fontId="0" fillId="0" borderId="47" xfId="0" applyFont="1" applyBorder="1" applyAlignment="1">
      <alignment horizontal="center"/>
    </xf>
    <xf numFmtId="44" fontId="47" fillId="0" borderId="58" xfId="0" applyNumberFormat="1" applyFont="1" applyBorder="1"/>
    <xf numFmtId="0" fontId="1" fillId="0" borderId="18" xfId="0" applyFont="1" applyBorder="1"/>
    <xf numFmtId="0" fontId="1" fillId="0" borderId="29" xfId="0" applyFont="1" applyBorder="1"/>
    <xf numFmtId="0" fontId="1" fillId="0" borderId="3" xfId="0" applyFont="1" applyBorder="1"/>
    <xf numFmtId="44" fontId="1" fillId="0" borderId="3" xfId="0" applyNumberFormat="1" applyFont="1" applyBorder="1"/>
  </cellXfs>
  <cellStyles count="2">
    <cellStyle name="Normal" xfId="0" builtinId="0"/>
    <cellStyle name="Normal 2" xfId="1" xr:uid="{00000000-0005-0000-0000-00002F000000}"/>
  </cellStyles>
  <dxfs count="19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251460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441960</xdr:colOff>
      <xdr:row>1</xdr:row>
      <xdr:rowOff>60960</xdr:rowOff>
    </xdr:from>
    <xdr:to>
      <xdr:col>6</xdr:col>
      <xdr:colOff>0</xdr:colOff>
      <xdr:row>3</xdr:row>
      <xdr:rowOff>190500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5CA89A4E-96D9-4FA7-9C5A-2A5188E5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25908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922020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4"/>
  <sheetViews>
    <sheetView workbookViewId="0">
      <selection activeCell="L39" sqref="L39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1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81" customWidth="1"/>
    <col min="11" max="11" width="10.09765625" style="24" bestFit="1" customWidth="1"/>
    <col min="12" max="16384" width="7.8984375" style="24"/>
  </cols>
  <sheetData>
    <row r="6" spans="1:10" ht="7.2" customHeight="1" thickBot="1" x14ac:dyDescent="0.35"/>
    <row r="7" spans="1:10" ht="26.4" thickBot="1" x14ac:dyDescent="0.55000000000000004">
      <c r="A7" s="186" t="s">
        <v>50</v>
      </c>
      <c r="B7" s="187"/>
      <c r="C7" s="187"/>
      <c r="D7" s="187"/>
      <c r="E7" s="187"/>
      <c r="F7" s="187"/>
      <c r="G7" s="187"/>
      <c r="H7" s="187"/>
      <c r="I7" s="188"/>
      <c r="J7" s="331"/>
    </row>
    <row r="8" spans="1:10" ht="12" customHeight="1" thickBot="1" x14ac:dyDescent="0.55000000000000004">
      <c r="A8" s="42"/>
      <c r="B8" s="42"/>
      <c r="C8" s="42"/>
      <c r="D8" s="42"/>
      <c r="E8" s="42"/>
      <c r="F8" s="42"/>
      <c r="G8" s="42"/>
      <c r="H8" s="42"/>
      <c r="I8" s="42"/>
      <c r="J8" s="331"/>
    </row>
    <row r="9" spans="1:10" ht="16.8" customHeight="1" x14ac:dyDescent="0.5">
      <c r="A9" s="42"/>
      <c r="B9" s="195" t="s">
        <v>19</v>
      </c>
      <c r="C9" s="199" t="s">
        <v>14</v>
      </c>
      <c r="D9" s="32" t="s">
        <v>8</v>
      </c>
      <c r="E9" s="192"/>
      <c r="F9" s="32" t="s">
        <v>9</v>
      </c>
      <c r="G9" s="32" t="s">
        <v>10</v>
      </c>
      <c r="H9" s="197" t="s">
        <v>17</v>
      </c>
      <c r="I9" s="42"/>
      <c r="J9" s="182" t="s">
        <v>132</v>
      </c>
    </row>
    <row r="10" spans="1:10" ht="16.8" customHeight="1" x14ac:dyDescent="0.5">
      <c r="A10" s="42"/>
      <c r="B10" s="196"/>
      <c r="C10" s="200"/>
      <c r="D10" s="144" t="s">
        <v>11</v>
      </c>
      <c r="E10" s="193"/>
      <c r="F10" s="144" t="s">
        <v>12</v>
      </c>
      <c r="G10" s="144" t="s">
        <v>12</v>
      </c>
      <c r="H10" s="198"/>
      <c r="I10" s="42"/>
      <c r="J10" s="183"/>
    </row>
    <row r="11" spans="1:10" ht="16.8" customHeight="1" x14ac:dyDescent="0.5">
      <c r="A11" s="42"/>
      <c r="B11" s="43" t="s">
        <v>20</v>
      </c>
      <c r="C11" s="120" t="s">
        <v>102</v>
      </c>
      <c r="D11" s="33">
        <v>25959</v>
      </c>
      <c r="E11" s="193"/>
      <c r="F11" s="33">
        <v>7959</v>
      </c>
      <c r="G11" s="33">
        <f>'Income 20-21'!E3</f>
        <v>7900</v>
      </c>
      <c r="H11" s="34">
        <f>SUM(G11/F11)</f>
        <v>0.99258700841814296</v>
      </c>
      <c r="I11" s="42"/>
      <c r="J11" s="183"/>
    </row>
    <row r="12" spans="1:10" ht="16.8" customHeight="1" thickBot="1" x14ac:dyDescent="0.55000000000000004">
      <c r="A12" s="42"/>
      <c r="B12" s="43" t="s">
        <v>21</v>
      </c>
      <c r="C12" s="120" t="s">
        <v>103</v>
      </c>
      <c r="D12" s="33">
        <v>1298.78</v>
      </c>
      <c r="E12" s="193"/>
      <c r="F12" s="33">
        <v>738.96</v>
      </c>
      <c r="G12" s="33"/>
      <c r="H12" s="34">
        <f t="shared" ref="H12:H15" si="0">SUM(G12/F12)</f>
        <v>0</v>
      </c>
      <c r="I12" s="42"/>
      <c r="J12" s="154">
        <f>'Expend 20-21'!AF3</f>
        <v>230.99999999999997</v>
      </c>
    </row>
    <row r="13" spans="1:10" ht="16.8" customHeight="1" x14ac:dyDescent="0.5">
      <c r="A13" s="42"/>
      <c r="B13" s="43" t="s">
        <v>22</v>
      </c>
      <c r="C13" s="120" t="s">
        <v>108</v>
      </c>
      <c r="D13" s="33">
        <v>488.5</v>
      </c>
      <c r="E13" s="193"/>
      <c r="F13" s="33">
        <v>0</v>
      </c>
      <c r="G13" s="33">
        <f>'Income 20-21'!G3</f>
        <v>538.4</v>
      </c>
      <c r="H13" s="34">
        <v>0</v>
      </c>
      <c r="I13" s="42"/>
      <c r="J13" s="331"/>
    </row>
    <row r="14" spans="1:10" ht="13.2" customHeight="1" thickBot="1" x14ac:dyDescent="0.55000000000000004">
      <c r="A14" s="42"/>
      <c r="B14" s="179"/>
      <c r="C14" s="179"/>
      <c r="D14" s="194"/>
      <c r="E14" s="179"/>
      <c r="F14" s="194"/>
      <c r="G14" s="194"/>
      <c r="H14" s="194"/>
      <c r="I14" s="42"/>
      <c r="J14" s="331"/>
    </row>
    <row r="15" spans="1:10" ht="18.600000000000001" customHeight="1" thickBot="1" x14ac:dyDescent="0.55000000000000004">
      <c r="A15" s="42"/>
      <c r="B15" s="184"/>
      <c r="C15" s="184"/>
      <c r="D15" s="40">
        <f>SUM(D11:D13)</f>
        <v>27746.28</v>
      </c>
      <c r="E15" s="38"/>
      <c r="F15" s="40">
        <f>SUM(F11:F13)</f>
        <v>8697.9599999999991</v>
      </c>
      <c r="G15" s="40">
        <f>SUM(G11:G13)</f>
        <v>8438.4</v>
      </c>
      <c r="H15" s="41">
        <f t="shared" si="0"/>
        <v>0.97015851992881097</v>
      </c>
      <c r="I15" s="42"/>
      <c r="J15" s="331"/>
    </row>
    <row r="16" spans="1:10" ht="16.2" thickBot="1" x14ac:dyDescent="0.35">
      <c r="A16" s="31"/>
      <c r="B16" s="184"/>
      <c r="C16" s="184"/>
      <c r="D16" s="184"/>
      <c r="E16" s="184"/>
      <c r="F16" s="184"/>
      <c r="G16" s="184"/>
      <c r="H16" s="184"/>
      <c r="I16" s="184"/>
      <c r="J16" s="331"/>
    </row>
    <row r="17" spans="1:11" x14ac:dyDescent="0.3">
      <c r="A17" s="31"/>
      <c r="B17" s="195" t="s">
        <v>19</v>
      </c>
      <c r="C17" s="180" t="s">
        <v>0</v>
      </c>
      <c r="D17" s="32" t="s">
        <v>8</v>
      </c>
      <c r="E17" s="189"/>
      <c r="F17" s="32" t="s">
        <v>9</v>
      </c>
      <c r="G17" s="32" t="s">
        <v>10</v>
      </c>
      <c r="H17" s="197" t="s">
        <v>17</v>
      </c>
      <c r="I17" s="184"/>
      <c r="J17" s="332" t="s">
        <v>144</v>
      </c>
    </row>
    <row r="18" spans="1:11" x14ac:dyDescent="0.3">
      <c r="A18" s="31"/>
      <c r="B18" s="196"/>
      <c r="C18" s="181"/>
      <c r="D18" s="30" t="s">
        <v>11</v>
      </c>
      <c r="E18" s="190"/>
      <c r="F18" s="30" t="s">
        <v>12</v>
      </c>
      <c r="G18" s="30" t="s">
        <v>12</v>
      </c>
      <c r="H18" s="198"/>
      <c r="I18" s="184"/>
      <c r="J18" s="333"/>
    </row>
    <row r="19" spans="1:11" x14ac:dyDescent="0.3">
      <c r="A19" s="31"/>
      <c r="B19" s="43" t="s">
        <v>23</v>
      </c>
      <c r="C19" s="91" t="s">
        <v>63</v>
      </c>
      <c r="D19" s="33">
        <v>160.86000000000001</v>
      </c>
      <c r="E19" s="190"/>
      <c r="F19" s="33">
        <v>169.3</v>
      </c>
      <c r="G19" s="33">
        <f>'Expend 20-21'!M3</f>
        <v>169.3</v>
      </c>
      <c r="H19" s="34">
        <f t="shared" ref="H19:H29" si="1">SUM(G19/F19)</f>
        <v>1</v>
      </c>
      <c r="I19" s="184"/>
      <c r="J19" s="334">
        <f>G19</f>
        <v>169.3</v>
      </c>
    </row>
    <row r="20" spans="1:11" x14ac:dyDescent="0.3">
      <c r="A20" s="31"/>
      <c r="B20" s="43" t="s">
        <v>24</v>
      </c>
      <c r="C20" s="91" t="s">
        <v>13</v>
      </c>
      <c r="D20" s="33">
        <v>218</v>
      </c>
      <c r="E20" s="190"/>
      <c r="F20" s="33">
        <v>225</v>
      </c>
      <c r="G20" s="33">
        <f>'Expend 20-21'!N3</f>
        <v>218</v>
      </c>
      <c r="H20" s="34">
        <f>SUM(G20/F20)</f>
        <v>0.96888888888888891</v>
      </c>
      <c r="I20" s="184"/>
      <c r="J20" s="334">
        <f>G20</f>
        <v>218</v>
      </c>
    </row>
    <row r="21" spans="1:11" x14ac:dyDescent="0.3">
      <c r="A21" s="31"/>
      <c r="B21" s="43" t="s">
        <v>25</v>
      </c>
      <c r="C21" s="91" t="s">
        <v>85</v>
      </c>
      <c r="D21" s="33">
        <v>250</v>
      </c>
      <c r="E21" s="190"/>
      <c r="F21" s="33">
        <v>250</v>
      </c>
      <c r="G21" s="33">
        <f>'Expend 20-21'!O3</f>
        <v>250</v>
      </c>
      <c r="H21" s="34">
        <f>SUM(G21/F21)</f>
        <v>1</v>
      </c>
      <c r="I21" s="184"/>
      <c r="J21" s="334">
        <f>G21</f>
        <v>250</v>
      </c>
    </row>
    <row r="22" spans="1:11" x14ac:dyDescent="0.3">
      <c r="A22" s="31"/>
      <c r="B22" s="43" t="s">
        <v>26</v>
      </c>
      <c r="C22" s="91" t="s">
        <v>86</v>
      </c>
      <c r="D22" s="33">
        <v>286.69</v>
      </c>
      <c r="E22" s="190"/>
      <c r="F22" s="33">
        <v>295</v>
      </c>
      <c r="G22" s="33">
        <f>'Expend 20-21'!P3</f>
        <v>298.44</v>
      </c>
      <c r="H22" s="34">
        <f>SUM(G22/F22)</f>
        <v>1.0116610169491524</v>
      </c>
      <c r="I22" s="184"/>
      <c r="J22" s="334">
        <f>G22</f>
        <v>298.44</v>
      </c>
    </row>
    <row r="23" spans="1:11" x14ac:dyDescent="0.3">
      <c r="A23" s="31"/>
      <c r="B23" s="43" t="s">
        <v>27</v>
      </c>
      <c r="C23" s="91" t="s">
        <v>87</v>
      </c>
      <c r="D23" s="33">
        <v>184.8</v>
      </c>
      <c r="E23" s="190"/>
      <c r="F23" s="33">
        <v>60</v>
      </c>
      <c r="G23" s="33">
        <f>'Expend 20-21'!Q3</f>
        <v>60</v>
      </c>
      <c r="H23" s="34">
        <f>SUM(G23/F23)</f>
        <v>1</v>
      </c>
      <c r="I23" s="184"/>
      <c r="J23" s="334">
        <f>G23</f>
        <v>60</v>
      </c>
    </row>
    <row r="24" spans="1:11" x14ac:dyDescent="0.3">
      <c r="A24" s="31"/>
      <c r="B24" s="43" t="s">
        <v>28</v>
      </c>
      <c r="C24" s="91" t="s">
        <v>93</v>
      </c>
      <c r="D24" s="33">
        <v>452.59</v>
      </c>
      <c r="E24" s="190"/>
      <c r="F24" s="33">
        <v>1400</v>
      </c>
      <c r="G24" s="33">
        <f>'Expend 20-21'!R3</f>
        <v>1103.25</v>
      </c>
      <c r="H24" s="34">
        <f t="shared" ref="H24:H28" si="2">SUM(G24/F24)</f>
        <v>0.78803571428571428</v>
      </c>
      <c r="I24" s="184"/>
      <c r="J24" s="334">
        <v>1350</v>
      </c>
    </row>
    <row r="25" spans="1:11" x14ac:dyDescent="0.3">
      <c r="A25" s="31"/>
      <c r="B25" s="43" t="s">
        <v>29</v>
      </c>
      <c r="C25" s="91" t="s">
        <v>104</v>
      </c>
      <c r="D25" s="33">
        <v>0</v>
      </c>
      <c r="E25" s="190"/>
      <c r="F25" s="33">
        <v>3200</v>
      </c>
      <c r="G25" s="33">
        <f>'Expend 20-21'!S3</f>
        <v>3200</v>
      </c>
      <c r="H25" s="34">
        <f t="shared" si="2"/>
        <v>1</v>
      </c>
      <c r="I25" s="184"/>
      <c r="J25" s="334">
        <f>G25</f>
        <v>3200</v>
      </c>
    </row>
    <row r="26" spans="1:11" x14ac:dyDescent="0.3">
      <c r="A26" s="31"/>
      <c r="B26" s="43" t="s">
        <v>30</v>
      </c>
      <c r="C26" s="91" t="s">
        <v>107</v>
      </c>
      <c r="D26" s="33">
        <v>47.3</v>
      </c>
      <c r="E26" s="190"/>
      <c r="F26" s="33">
        <v>50</v>
      </c>
      <c r="G26" s="33">
        <f>'Expend 20-21'!T3</f>
        <v>553.91999999999996</v>
      </c>
      <c r="H26" s="34">
        <f t="shared" si="2"/>
        <v>11.078399999999998</v>
      </c>
      <c r="I26" s="184"/>
      <c r="J26" s="334">
        <v>600</v>
      </c>
    </row>
    <row r="27" spans="1:11" x14ac:dyDescent="0.3">
      <c r="A27" s="31"/>
      <c r="B27" s="43" t="s">
        <v>31</v>
      </c>
      <c r="C27" s="91" t="s">
        <v>81</v>
      </c>
      <c r="D27" s="33">
        <v>0</v>
      </c>
      <c r="E27" s="190"/>
      <c r="F27" s="33">
        <v>100</v>
      </c>
      <c r="G27" s="33">
        <f>'Expend 20-21'!U3</f>
        <v>0</v>
      </c>
      <c r="H27" s="34">
        <f t="shared" si="2"/>
        <v>0</v>
      </c>
      <c r="I27" s="184"/>
      <c r="J27" s="334">
        <v>0</v>
      </c>
    </row>
    <row r="28" spans="1:11" x14ac:dyDescent="0.3">
      <c r="A28" s="31"/>
      <c r="B28" s="43" t="s">
        <v>32</v>
      </c>
      <c r="C28" s="91" t="s">
        <v>101</v>
      </c>
      <c r="D28" s="33">
        <v>3063.44</v>
      </c>
      <c r="E28" s="190"/>
      <c r="F28" s="33">
        <v>1663.44</v>
      </c>
      <c r="G28" s="33">
        <f>'Expend 20-21'!V3</f>
        <v>1155.2</v>
      </c>
      <c r="H28" s="34">
        <f t="shared" si="2"/>
        <v>0.69446448323955179</v>
      </c>
      <c r="I28" s="184"/>
      <c r="J28" s="334">
        <v>1386.24</v>
      </c>
      <c r="K28" s="326"/>
    </row>
    <row r="29" spans="1:11" x14ac:dyDescent="0.3">
      <c r="A29" s="31"/>
      <c r="B29" s="43" t="s">
        <v>33</v>
      </c>
      <c r="C29" s="91" t="s">
        <v>94</v>
      </c>
      <c r="D29" s="33">
        <v>293.89999999999998</v>
      </c>
      <c r="E29" s="190"/>
      <c r="F29" s="33">
        <v>200</v>
      </c>
      <c r="G29" s="33">
        <f>'Expend 20-21'!W3</f>
        <v>0</v>
      </c>
      <c r="H29" s="34">
        <f t="shared" si="1"/>
        <v>0</v>
      </c>
      <c r="I29" s="184"/>
      <c r="J29" s="334">
        <v>0</v>
      </c>
    </row>
    <row r="30" spans="1:11" x14ac:dyDescent="0.3">
      <c r="A30" s="31"/>
      <c r="B30" s="43" t="s">
        <v>88</v>
      </c>
      <c r="C30" s="91" t="s">
        <v>82</v>
      </c>
      <c r="D30" s="33">
        <v>0</v>
      </c>
      <c r="E30" s="190"/>
      <c r="F30" s="33">
        <v>100</v>
      </c>
      <c r="G30" s="33">
        <f>'Expend 20-21'!X3</f>
        <v>0</v>
      </c>
      <c r="H30" s="34">
        <f>SUM(G30/F30)</f>
        <v>0</v>
      </c>
      <c r="I30" s="184"/>
      <c r="J30" s="334">
        <v>170</v>
      </c>
    </row>
    <row r="31" spans="1:11" x14ac:dyDescent="0.3">
      <c r="A31" s="31"/>
      <c r="B31" s="43" t="s">
        <v>89</v>
      </c>
      <c r="C31" s="91" t="s">
        <v>83</v>
      </c>
      <c r="D31" s="33">
        <v>71.989999999999995</v>
      </c>
      <c r="E31" s="190"/>
      <c r="F31" s="33">
        <v>100</v>
      </c>
      <c r="G31" s="33">
        <f>'Expend 20-21'!Y3</f>
        <v>0</v>
      </c>
      <c r="H31" s="34">
        <f>SUM(G31/F31)</f>
        <v>0</v>
      </c>
      <c r="I31" s="184"/>
      <c r="J31" s="334">
        <v>0</v>
      </c>
    </row>
    <row r="32" spans="1:11" x14ac:dyDescent="0.3">
      <c r="A32" s="31"/>
      <c r="B32" s="43" t="s">
        <v>90</v>
      </c>
      <c r="C32" s="91" t="s">
        <v>95</v>
      </c>
      <c r="D32" s="33">
        <v>1</v>
      </c>
      <c r="E32" s="190"/>
      <c r="F32" s="33">
        <v>100</v>
      </c>
      <c r="G32" s="33">
        <f>'Expend 20-21'!Z3</f>
        <v>0</v>
      </c>
      <c r="H32" s="34">
        <f>SUM(G32/F32)</f>
        <v>0</v>
      </c>
      <c r="I32" s="184"/>
      <c r="J32" s="334">
        <v>0</v>
      </c>
    </row>
    <row r="33" spans="1:10" x14ac:dyDescent="0.3">
      <c r="A33" s="31"/>
      <c r="B33" s="43" t="s">
        <v>91</v>
      </c>
      <c r="C33" s="91" t="s">
        <v>84</v>
      </c>
      <c r="D33" s="35">
        <v>384</v>
      </c>
      <c r="E33" s="190"/>
      <c r="F33" s="35">
        <v>360</v>
      </c>
      <c r="G33" s="33">
        <f>'Expend 20-21'!AA3</f>
        <v>0</v>
      </c>
      <c r="H33" s="34">
        <f t="shared" ref="H33:H34" si="3">SUM(G33/F33)</f>
        <v>0</v>
      </c>
      <c r="I33" s="184"/>
      <c r="J33" s="334">
        <v>0</v>
      </c>
    </row>
    <row r="34" spans="1:10" x14ac:dyDescent="0.3">
      <c r="A34" s="31"/>
      <c r="B34" s="43" t="s">
        <v>92</v>
      </c>
      <c r="C34" s="91" t="s">
        <v>96</v>
      </c>
      <c r="D34" s="35">
        <v>0</v>
      </c>
      <c r="E34" s="190"/>
      <c r="F34" s="35">
        <v>50</v>
      </c>
      <c r="G34" s="33">
        <f>'Expend 20-21'!AB3</f>
        <v>40</v>
      </c>
      <c r="H34" s="34">
        <f t="shared" si="3"/>
        <v>0.8</v>
      </c>
      <c r="I34" s="184"/>
      <c r="J34" s="334">
        <f>G34</f>
        <v>40</v>
      </c>
    </row>
    <row r="35" spans="1:10" x14ac:dyDescent="0.3">
      <c r="A35" s="31"/>
      <c r="B35" s="43" t="s">
        <v>97</v>
      </c>
      <c r="C35" s="91" t="s">
        <v>99</v>
      </c>
      <c r="D35" s="35">
        <v>0</v>
      </c>
      <c r="E35" s="190"/>
      <c r="F35" s="35">
        <v>0</v>
      </c>
      <c r="G35" s="33">
        <f>'Expend 20-21'!AC3</f>
        <v>0</v>
      </c>
      <c r="H35" s="36">
        <v>0</v>
      </c>
      <c r="I35" s="184"/>
      <c r="J35" s="334">
        <v>0</v>
      </c>
    </row>
    <row r="36" spans="1:10" x14ac:dyDescent="0.3">
      <c r="A36" s="31"/>
      <c r="B36" s="43" t="s">
        <v>98</v>
      </c>
      <c r="C36" s="121" t="s">
        <v>100</v>
      </c>
      <c r="D36" s="35">
        <v>0</v>
      </c>
      <c r="E36" s="190"/>
      <c r="F36" s="35">
        <v>5500</v>
      </c>
      <c r="G36" s="33">
        <f>'Expend 20-21'!AD3</f>
        <v>0</v>
      </c>
      <c r="H36" s="36">
        <v>0</v>
      </c>
      <c r="I36" s="184"/>
      <c r="J36" s="334">
        <v>0</v>
      </c>
    </row>
    <row r="37" spans="1:10" x14ac:dyDescent="0.3">
      <c r="A37" s="31"/>
      <c r="B37" s="336" t="s">
        <v>110</v>
      </c>
      <c r="C37" s="338" t="s">
        <v>127</v>
      </c>
      <c r="D37" s="35">
        <v>18000</v>
      </c>
      <c r="E37" s="190"/>
      <c r="F37" s="35"/>
      <c r="G37" s="35"/>
      <c r="H37" s="36">
        <v>0</v>
      </c>
      <c r="I37" s="184"/>
      <c r="J37" s="337"/>
    </row>
    <row r="38" spans="1:10" ht="16.2" thickBot="1" x14ac:dyDescent="0.35">
      <c r="A38" s="31"/>
      <c r="B38" s="328" t="s">
        <v>145</v>
      </c>
      <c r="C38" s="339" t="s">
        <v>146</v>
      </c>
      <c r="D38" s="37">
        <v>0</v>
      </c>
      <c r="E38" s="191"/>
      <c r="F38" s="37">
        <v>0</v>
      </c>
      <c r="G38" s="37">
        <f>'Expend 20-21'!AF3</f>
        <v>230.99999999999997</v>
      </c>
      <c r="H38" s="145">
        <v>0</v>
      </c>
      <c r="I38" s="184"/>
      <c r="J38" s="335">
        <v>300</v>
      </c>
    </row>
    <row r="39" spans="1:10" ht="16.2" thickBot="1" x14ac:dyDescent="0.35">
      <c r="A39" s="31"/>
      <c r="B39" s="179"/>
      <c r="C39" s="179"/>
      <c r="D39" s="179"/>
      <c r="E39" s="179"/>
      <c r="F39" s="179"/>
      <c r="G39" s="179"/>
      <c r="H39" s="179"/>
      <c r="I39" s="184"/>
      <c r="J39" s="330"/>
    </row>
    <row r="40" spans="1:10" ht="16.2" thickBot="1" x14ac:dyDescent="0.35">
      <c r="A40" s="31"/>
      <c r="B40" s="184"/>
      <c r="C40" s="184"/>
      <c r="D40" s="21">
        <f>SUM(D19:D38)</f>
        <v>23414.57</v>
      </c>
      <c r="E40" s="38"/>
      <c r="F40" s="39">
        <f>SUM(F19:F38)</f>
        <v>13822.74</v>
      </c>
      <c r="G40" s="40">
        <f>SUM(G19:G38)</f>
        <v>7279.11</v>
      </c>
      <c r="H40" s="41">
        <f>SUM(G40/F40)</f>
        <v>0.52660398734259628</v>
      </c>
      <c r="I40" s="184"/>
      <c r="J40" s="329">
        <f>SUM(J19:J38)</f>
        <v>8041.98</v>
      </c>
    </row>
    <row r="41" spans="1:10" ht="16.2" thickBot="1" x14ac:dyDescent="0.35">
      <c r="A41" s="31"/>
      <c r="B41" s="179"/>
      <c r="C41" s="179"/>
      <c r="D41" s="178"/>
      <c r="E41" s="178"/>
      <c r="F41" s="178"/>
      <c r="G41" s="178"/>
      <c r="H41" s="178"/>
      <c r="I41" s="184"/>
      <c r="J41" s="331"/>
    </row>
    <row r="42" spans="1:10" ht="16.2" thickBot="1" x14ac:dyDescent="0.35">
      <c r="A42" s="31"/>
      <c r="B42" s="62"/>
      <c r="C42" s="62"/>
      <c r="D42" s="63" t="s">
        <v>34</v>
      </c>
      <c r="E42" s="184"/>
      <c r="F42" s="26">
        <f>SUM(F15-F40)</f>
        <v>-5124.7800000000007</v>
      </c>
      <c r="G42" s="26">
        <f>SUM(G15-G40)</f>
        <v>1159.29</v>
      </c>
      <c r="H42" s="184"/>
      <c r="I42" s="184"/>
      <c r="J42" s="331"/>
    </row>
    <row r="43" spans="1:10" x14ac:dyDescent="0.3">
      <c r="A43" s="31"/>
      <c r="B43" s="62"/>
      <c r="C43" s="62"/>
      <c r="D43" s="62"/>
      <c r="E43" s="184"/>
      <c r="F43" s="185"/>
      <c r="G43" s="185"/>
      <c r="H43" s="184"/>
      <c r="I43" s="184"/>
      <c r="J43" s="331"/>
    </row>
    <row r="44" spans="1:10" x14ac:dyDescent="0.3">
      <c r="C44" s="27"/>
    </row>
  </sheetData>
  <mergeCells count="21">
    <mergeCell ref="A7:I7"/>
    <mergeCell ref="E17:E38"/>
    <mergeCell ref="E9:E13"/>
    <mergeCell ref="B14:C15"/>
    <mergeCell ref="D14:H14"/>
    <mergeCell ref="I17:I43"/>
    <mergeCell ref="B16:I16"/>
    <mergeCell ref="B17:B18"/>
    <mergeCell ref="H9:H10"/>
    <mergeCell ref="C9:C10"/>
    <mergeCell ref="B9:B10"/>
    <mergeCell ref="H17:H18"/>
    <mergeCell ref="B39:C41"/>
    <mergeCell ref="D41:H41"/>
    <mergeCell ref="D39:H39"/>
    <mergeCell ref="C17:C18"/>
    <mergeCell ref="J9:J11"/>
    <mergeCell ref="H42:H43"/>
    <mergeCell ref="F43:G43"/>
    <mergeCell ref="E42:E43"/>
    <mergeCell ref="J17:J18"/>
  </mergeCells>
  <conditionalFormatting sqref="F42">
    <cfRule type="cellIs" dxfId="18" priority="1" operator="lessThan">
      <formula>0</formula>
    </cfRule>
    <cfRule type="cellIs" dxfId="17" priority="4" operator="lessThan">
      <formula>0</formula>
    </cfRule>
  </conditionalFormatting>
  <conditionalFormatting sqref="G42">
    <cfRule type="cellIs" dxfId="16" priority="2" operator="greaterThan">
      <formula>0</formula>
    </cfRule>
    <cfRule type="cellIs" dxfId="15" priority="3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F51"/>
  <sheetViews>
    <sheetView topLeftCell="A10" workbookViewId="0">
      <selection activeCell="G8" sqref="G8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</cols>
  <sheetData>
    <row r="7" spans="1:5" ht="25.8" x14ac:dyDescent="0.5">
      <c r="A7" s="28" t="s">
        <v>41</v>
      </c>
    </row>
    <row r="8" spans="1:5" ht="9" customHeight="1" x14ac:dyDescent="0.3"/>
    <row r="9" spans="1:5" ht="21" x14ac:dyDescent="0.4">
      <c r="A9" s="46" t="s">
        <v>42</v>
      </c>
      <c r="B9" s="47" t="s">
        <v>35</v>
      </c>
    </row>
    <row r="10" spans="1:5" ht="21" x14ac:dyDescent="0.4">
      <c r="A10" s="46" t="s">
        <v>1</v>
      </c>
      <c r="B10" s="327">
        <v>44228</v>
      </c>
      <c r="C10" s="327"/>
    </row>
    <row r="11" spans="1:5" ht="13.8" customHeight="1" thickBot="1" x14ac:dyDescent="0.45">
      <c r="A11" s="46"/>
    </row>
    <row r="12" spans="1:5" ht="15.6" customHeight="1" x14ac:dyDescent="0.3">
      <c r="A12" s="210" t="s">
        <v>36</v>
      </c>
      <c r="B12" s="211"/>
      <c r="C12" s="156" t="s">
        <v>133</v>
      </c>
      <c r="D12" s="67" t="s">
        <v>134</v>
      </c>
      <c r="E12" s="222" t="s">
        <v>38</v>
      </c>
    </row>
    <row r="13" spans="1:5" x14ac:dyDescent="0.3">
      <c r="A13" s="236"/>
      <c r="B13" s="237"/>
      <c r="C13" s="68">
        <v>43922</v>
      </c>
      <c r="D13" s="68">
        <v>44228</v>
      </c>
      <c r="E13" s="223"/>
    </row>
    <row r="14" spans="1:5" x14ac:dyDescent="0.3">
      <c r="A14" s="238" t="s">
        <v>64</v>
      </c>
      <c r="B14" s="239"/>
      <c r="C14" s="233">
        <v>6127.32</v>
      </c>
      <c r="D14" s="232">
        <v>7651.73</v>
      </c>
      <c r="E14" s="234">
        <f>SUM(D14-C14)</f>
        <v>1524.4099999999999</v>
      </c>
    </row>
    <row r="15" spans="1:5" ht="11.4" customHeight="1" x14ac:dyDescent="0.3">
      <c r="A15" s="238"/>
      <c r="B15" s="239"/>
      <c r="C15" s="233"/>
      <c r="D15" s="232"/>
      <c r="E15" s="235"/>
    </row>
    <row r="16" spans="1:5" ht="15.6" customHeight="1" x14ac:dyDescent="0.3">
      <c r="A16" s="238" t="s">
        <v>65</v>
      </c>
      <c r="B16" s="239"/>
      <c r="C16" s="232">
        <v>0</v>
      </c>
      <c r="D16" s="233">
        <v>8.4</v>
      </c>
      <c r="E16" s="234">
        <f t="shared" ref="E16" si="0">SUM(D16-C16)</f>
        <v>8.4</v>
      </c>
    </row>
    <row r="17" spans="1:5" ht="10.8" customHeight="1" thickBot="1" x14ac:dyDescent="0.35">
      <c r="A17" s="238"/>
      <c r="B17" s="239"/>
      <c r="C17" s="232"/>
      <c r="D17" s="233"/>
      <c r="E17" s="235"/>
    </row>
    <row r="18" spans="1:5" ht="25.2" customHeight="1" thickBot="1" x14ac:dyDescent="0.35">
      <c r="A18" s="212" t="s">
        <v>37</v>
      </c>
      <c r="B18" s="213"/>
      <c r="C18" s="45">
        <f>SUM(C14:C17)</f>
        <v>6127.32</v>
      </c>
      <c r="D18" s="45">
        <f>SUM(D14:D17)</f>
        <v>7660.1299999999992</v>
      </c>
      <c r="E18" s="77">
        <f>SUM(D18-C18)</f>
        <v>1532.8099999999995</v>
      </c>
    </row>
    <row r="19" spans="1:5" ht="16.2" thickBot="1" x14ac:dyDescent="0.35"/>
    <row r="20" spans="1:5" x14ac:dyDescent="0.3">
      <c r="A20" s="224" t="s">
        <v>39</v>
      </c>
      <c r="B20" s="225"/>
      <c r="C20" s="225"/>
      <c r="D20" s="226"/>
      <c r="E20" s="230">
        <f>'Income 20-21'!H3</f>
        <v>8438.4</v>
      </c>
    </row>
    <row r="21" spans="1:5" ht="5.4" customHeight="1" x14ac:dyDescent="0.3">
      <c r="A21" s="227"/>
      <c r="B21" s="228"/>
      <c r="C21" s="228"/>
      <c r="D21" s="229"/>
      <c r="E21" s="231"/>
    </row>
    <row r="22" spans="1:5" x14ac:dyDescent="0.3">
      <c r="A22" s="216" t="s">
        <v>40</v>
      </c>
      <c r="B22" s="217"/>
      <c r="C22" s="217"/>
      <c r="D22" s="218"/>
      <c r="E22" s="203">
        <f>'Expend 20-21'!AG3</f>
        <v>7279.11</v>
      </c>
    </row>
    <row r="23" spans="1:5" ht="6" customHeight="1" thickBot="1" x14ac:dyDescent="0.35">
      <c r="A23" s="219"/>
      <c r="B23" s="220"/>
      <c r="C23" s="220"/>
      <c r="D23" s="221"/>
      <c r="E23" s="204"/>
    </row>
    <row r="24" spans="1:5" x14ac:dyDescent="0.3">
      <c r="A24" s="205" t="s">
        <v>7</v>
      </c>
      <c r="B24" s="206"/>
      <c r="C24" s="206"/>
      <c r="D24" s="206"/>
      <c r="E24" s="201">
        <f>SUM(E20-E22)</f>
        <v>1159.29</v>
      </c>
    </row>
    <row r="25" spans="1:5" ht="5.4" customHeight="1" thickBot="1" x14ac:dyDescent="0.35">
      <c r="A25" s="207"/>
      <c r="B25" s="208"/>
      <c r="C25" s="208"/>
      <c r="D25" s="208"/>
      <c r="E25" s="209"/>
    </row>
    <row r="26" spans="1:5" ht="16.2" thickBot="1" x14ac:dyDescent="0.35"/>
    <row r="27" spans="1:5" x14ac:dyDescent="0.3">
      <c r="A27" s="210" t="s">
        <v>58</v>
      </c>
      <c r="B27" s="211"/>
      <c r="C27" s="211"/>
      <c r="D27" s="211"/>
      <c r="E27" s="214">
        <f>SUM(E18-E24)</f>
        <v>373.51999999999953</v>
      </c>
    </row>
    <row r="28" spans="1:5" ht="18" customHeight="1" thickBot="1" x14ac:dyDescent="0.35">
      <c r="A28" s="212"/>
      <c r="B28" s="213"/>
      <c r="C28" s="213"/>
      <c r="D28" s="213"/>
      <c r="E28" s="215"/>
    </row>
    <row r="30" spans="1:5" x14ac:dyDescent="0.3">
      <c r="A30" s="72" t="s">
        <v>52</v>
      </c>
    </row>
    <row r="31" spans="1:5" ht="16.2" thickBot="1" x14ac:dyDescent="0.35"/>
    <row r="32" spans="1:5" x14ac:dyDescent="0.3">
      <c r="A32" s="73" t="s">
        <v>54</v>
      </c>
      <c r="B32" s="32" t="s">
        <v>55</v>
      </c>
      <c r="C32" s="32" t="s">
        <v>56</v>
      </c>
      <c r="D32" s="32" t="s">
        <v>140</v>
      </c>
      <c r="E32" s="74" t="s">
        <v>57</v>
      </c>
    </row>
    <row r="33" spans="1:6" x14ac:dyDescent="0.3">
      <c r="A33" s="159">
        <v>44195</v>
      </c>
      <c r="B33" s="161">
        <v>100070</v>
      </c>
      <c r="C33" s="120" t="s">
        <v>135</v>
      </c>
      <c r="D33" s="120" t="s">
        <v>136</v>
      </c>
      <c r="E33" s="160">
        <v>500</v>
      </c>
      <c r="F33" s="69"/>
    </row>
    <row r="34" spans="1:6" x14ac:dyDescent="0.3">
      <c r="A34" s="159">
        <v>44230</v>
      </c>
      <c r="B34" s="161">
        <v>100073</v>
      </c>
      <c r="C34" s="120" t="s">
        <v>130</v>
      </c>
      <c r="D34" s="120" t="s">
        <v>143</v>
      </c>
      <c r="E34" s="160">
        <v>365.12</v>
      </c>
      <c r="F34" s="69"/>
    </row>
    <row r="35" spans="1:6" x14ac:dyDescent="0.3">
      <c r="A35" s="159">
        <v>44230</v>
      </c>
      <c r="B35" s="161">
        <v>100074</v>
      </c>
      <c r="C35" s="120" t="s">
        <v>79</v>
      </c>
      <c r="D35" s="120" t="s">
        <v>80</v>
      </c>
      <c r="E35" s="160">
        <v>8.4</v>
      </c>
      <c r="F35" s="69"/>
    </row>
    <row r="36" spans="1:6" x14ac:dyDescent="0.3">
      <c r="A36" s="75"/>
      <c r="B36" s="70"/>
      <c r="C36" s="71"/>
      <c r="D36" s="71"/>
      <c r="E36" s="76"/>
    </row>
    <row r="37" spans="1:6" x14ac:dyDescent="0.3">
      <c r="A37" s="75"/>
      <c r="B37" s="70"/>
      <c r="C37" s="71"/>
      <c r="D37" s="71"/>
      <c r="E37" s="76"/>
      <c r="F37" s="11"/>
    </row>
    <row r="38" spans="1:6" x14ac:dyDescent="0.3">
      <c r="A38" s="75"/>
      <c r="B38" s="70"/>
      <c r="C38" s="71"/>
      <c r="D38" s="71"/>
      <c r="E38" s="76"/>
      <c r="F38" s="11"/>
    </row>
    <row r="39" spans="1:6" x14ac:dyDescent="0.3">
      <c r="A39" s="75"/>
      <c r="B39" s="70"/>
      <c r="C39" s="71"/>
      <c r="D39" s="71"/>
      <c r="E39" s="76"/>
    </row>
    <row r="40" spans="1:6" x14ac:dyDescent="0.3">
      <c r="A40" s="75"/>
      <c r="B40" s="70"/>
      <c r="C40" s="71"/>
      <c r="D40" s="71"/>
      <c r="E40" s="76"/>
      <c r="F40" s="11"/>
    </row>
    <row r="41" spans="1:6" ht="16.2" thickBot="1" x14ac:dyDescent="0.35">
      <c r="A41" s="162"/>
      <c r="B41" s="163"/>
      <c r="C41" s="164"/>
      <c r="D41" s="164"/>
      <c r="E41" s="165"/>
      <c r="F41" s="69"/>
    </row>
    <row r="42" spans="1:6" ht="16.2" thickBot="1" x14ac:dyDescent="0.35">
      <c r="A42" s="251" t="s">
        <v>53</v>
      </c>
      <c r="B42" s="252"/>
      <c r="C42" s="252"/>
      <c r="D42" s="253"/>
      <c r="E42" s="40">
        <f>SUM(E33:E41)</f>
        <v>873.52</v>
      </c>
    </row>
    <row r="43" spans="1:6" ht="16.2" thickBot="1" x14ac:dyDescent="0.35"/>
    <row r="44" spans="1:6" ht="15.6" customHeight="1" x14ac:dyDescent="0.3">
      <c r="A44" s="254" t="s">
        <v>59</v>
      </c>
      <c r="B44" s="255"/>
      <c r="C44" s="255"/>
      <c r="D44" s="256"/>
      <c r="E44" s="201">
        <f>SUM(E27-E42)</f>
        <v>-500.00000000000045</v>
      </c>
    </row>
    <row r="45" spans="1:6" ht="15.6" customHeight="1" thickBot="1" x14ac:dyDescent="0.35">
      <c r="A45" s="257"/>
      <c r="B45" s="258"/>
      <c r="C45" s="258"/>
      <c r="D45" s="259"/>
      <c r="E45" s="202"/>
    </row>
    <row r="46" spans="1:6" ht="16.2" customHeight="1" x14ac:dyDescent="0.3"/>
    <row r="47" spans="1:6" x14ac:dyDescent="0.3">
      <c r="A47" s="244" t="s">
        <v>51</v>
      </c>
      <c r="B47" s="245"/>
      <c r="C47" s="240"/>
      <c r="D47" s="241"/>
    </row>
    <row r="48" spans="1:6" ht="27.6" customHeight="1" x14ac:dyDescent="0.3">
      <c r="A48" s="244"/>
      <c r="B48" s="245"/>
      <c r="C48" s="242"/>
      <c r="D48" s="243"/>
    </row>
    <row r="50" spans="1:4" x14ac:dyDescent="0.3">
      <c r="A50" s="250" t="s">
        <v>1</v>
      </c>
      <c r="B50" s="250"/>
      <c r="C50" s="246">
        <v>44235</v>
      </c>
      <c r="D50" s="247"/>
    </row>
    <row r="51" spans="1:4" x14ac:dyDescent="0.3">
      <c r="A51" s="250"/>
      <c r="B51" s="250"/>
      <c r="C51" s="248"/>
      <c r="D51" s="249"/>
    </row>
  </sheetData>
  <mergeCells count="27">
    <mergeCell ref="B10:C10"/>
    <mergeCell ref="C47:D48"/>
    <mergeCell ref="A47:B48"/>
    <mergeCell ref="C50:D51"/>
    <mergeCell ref="A50:B51"/>
    <mergeCell ref="A18:B18"/>
    <mergeCell ref="A42:D42"/>
    <mergeCell ref="A44:D45"/>
    <mergeCell ref="E12:E13"/>
    <mergeCell ref="A20:D21"/>
    <mergeCell ref="E20:E21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E44:E45"/>
    <mergeCell ref="E22:E23"/>
    <mergeCell ref="A24:D25"/>
    <mergeCell ref="E24:E25"/>
    <mergeCell ref="A27:D28"/>
    <mergeCell ref="E27:E28"/>
    <mergeCell ref="A22:D23"/>
  </mergeCells>
  <conditionalFormatting sqref="E14:E18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7:E28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18:D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11.19921875" defaultRowHeight="15.6" x14ac:dyDescent="0.3"/>
  <cols>
    <col min="1" max="1" width="11.19921875" style="50"/>
    <col min="4" max="4" width="17" customWidth="1"/>
    <col min="5" max="6" width="12.3984375" customWidth="1"/>
    <col min="7" max="7" width="11" customWidth="1"/>
  </cols>
  <sheetData>
    <row r="1" spans="1:8" x14ac:dyDescent="0.3">
      <c r="A1" s="260"/>
      <c r="B1" s="260"/>
      <c r="C1" s="260"/>
      <c r="D1" s="260"/>
      <c r="E1" s="262" t="s">
        <v>43</v>
      </c>
      <c r="F1" s="262"/>
      <c r="G1" s="262"/>
      <c r="H1" s="237" t="s">
        <v>47</v>
      </c>
    </row>
    <row r="2" spans="1:8" ht="23.4" customHeight="1" thickBot="1" x14ac:dyDescent="0.35">
      <c r="A2" s="261"/>
      <c r="B2" s="261"/>
      <c r="C2" s="261"/>
      <c r="D2" s="261"/>
      <c r="E2" s="262"/>
      <c r="F2" s="262"/>
      <c r="G2" s="262"/>
      <c r="H2" s="237"/>
    </row>
    <row r="3" spans="1:8" ht="16.2" thickBot="1" x14ac:dyDescent="0.35">
      <c r="A3" s="263" t="s">
        <v>46</v>
      </c>
      <c r="B3" s="264"/>
      <c r="C3" s="264"/>
      <c r="D3" s="49" t="s">
        <v>44</v>
      </c>
      <c r="E3" s="48">
        <f>E19</f>
        <v>7900</v>
      </c>
      <c r="F3" s="22">
        <f>F19</f>
        <v>0</v>
      </c>
      <c r="G3" s="22">
        <f>G19</f>
        <v>538.4</v>
      </c>
      <c r="H3" s="56">
        <f>SUM(E3:G3)</f>
        <v>8438.4</v>
      </c>
    </row>
    <row r="4" spans="1:8" ht="16.2" thickBot="1" x14ac:dyDescent="0.35">
      <c r="A4" s="265"/>
      <c r="B4" s="266"/>
      <c r="C4" s="266"/>
      <c r="D4" s="101" t="s">
        <v>45</v>
      </c>
      <c r="E4" s="102" t="s">
        <v>20</v>
      </c>
      <c r="F4" s="102" t="s">
        <v>21</v>
      </c>
      <c r="G4" s="103" t="s">
        <v>22</v>
      </c>
    </row>
    <row r="5" spans="1:8" s="23" customFormat="1" ht="28.8" x14ac:dyDescent="0.3">
      <c r="A5" s="92" t="s">
        <v>1</v>
      </c>
      <c r="B5" s="93" t="s">
        <v>15</v>
      </c>
      <c r="C5" s="93" t="s">
        <v>16</v>
      </c>
      <c r="D5" s="93" t="s">
        <v>3</v>
      </c>
      <c r="E5" s="93" t="s">
        <v>18</v>
      </c>
      <c r="F5" s="93" t="s">
        <v>103</v>
      </c>
      <c r="G5" s="94" t="s">
        <v>109</v>
      </c>
    </row>
    <row r="6" spans="1:8" s="55" customFormat="1" ht="16.2" customHeight="1" x14ac:dyDescent="0.3">
      <c r="A6" s="95">
        <v>43924</v>
      </c>
      <c r="B6" s="79" t="s">
        <v>66</v>
      </c>
      <c r="C6" s="51"/>
      <c r="D6" s="79" t="s">
        <v>67</v>
      </c>
      <c r="E6" s="52"/>
      <c r="F6" s="53"/>
      <c r="G6" s="96">
        <v>30</v>
      </c>
    </row>
    <row r="7" spans="1:8" s="55" customFormat="1" ht="16.2" customHeight="1" x14ac:dyDescent="0.3">
      <c r="A7" s="95">
        <v>43951</v>
      </c>
      <c r="B7" s="79" t="s">
        <v>71</v>
      </c>
      <c r="C7" s="79" t="s">
        <v>72</v>
      </c>
      <c r="D7" s="79" t="s">
        <v>73</v>
      </c>
      <c r="E7" s="104">
        <v>3950</v>
      </c>
      <c r="F7" s="54"/>
      <c r="G7" s="96"/>
    </row>
    <row r="8" spans="1:8" s="55" customFormat="1" ht="16.2" customHeight="1" x14ac:dyDescent="0.3">
      <c r="A8" s="95">
        <v>44098</v>
      </c>
      <c r="B8" s="79" t="s">
        <v>71</v>
      </c>
      <c r="C8" s="79" t="s">
        <v>72</v>
      </c>
      <c r="D8" s="79" t="s">
        <v>73</v>
      </c>
      <c r="E8" s="52">
        <v>3950</v>
      </c>
      <c r="F8" s="53"/>
      <c r="G8" s="96"/>
    </row>
    <row r="9" spans="1:8" s="55" customFormat="1" ht="16.2" customHeight="1" x14ac:dyDescent="0.3">
      <c r="A9" s="95">
        <v>44133</v>
      </c>
      <c r="B9" s="79" t="s">
        <v>66</v>
      </c>
      <c r="C9" s="51"/>
      <c r="D9" s="51"/>
      <c r="E9" s="52"/>
      <c r="F9" s="53"/>
      <c r="G9" s="96">
        <v>8.4</v>
      </c>
    </row>
    <row r="10" spans="1:8" s="55" customFormat="1" ht="16.2" customHeight="1" x14ac:dyDescent="0.3">
      <c r="A10" s="95">
        <v>44195</v>
      </c>
      <c r="B10" s="340" t="s">
        <v>148</v>
      </c>
      <c r="C10" s="340" t="s">
        <v>147</v>
      </c>
      <c r="D10" s="340" t="s">
        <v>149</v>
      </c>
      <c r="E10" s="52"/>
      <c r="F10" s="53"/>
      <c r="G10" s="96">
        <v>500</v>
      </c>
    </row>
    <row r="11" spans="1:8" s="55" customFormat="1" ht="16.2" customHeight="1" x14ac:dyDescent="0.3">
      <c r="A11" s="95"/>
      <c r="B11" s="51"/>
      <c r="C11" s="51"/>
      <c r="D11" s="51"/>
      <c r="E11" s="52"/>
      <c r="F11" s="53"/>
      <c r="G11" s="97"/>
    </row>
    <row r="12" spans="1:8" s="55" customFormat="1" ht="16.2" customHeight="1" x14ac:dyDescent="0.3">
      <c r="A12" s="95"/>
      <c r="B12" s="51"/>
      <c r="C12" s="51"/>
      <c r="D12" s="51"/>
      <c r="E12" s="52"/>
      <c r="F12" s="53"/>
      <c r="G12" s="96"/>
    </row>
    <row r="13" spans="1:8" s="55" customFormat="1" ht="16.2" customHeight="1" x14ac:dyDescent="0.3">
      <c r="A13" s="95"/>
      <c r="B13" s="51"/>
      <c r="C13" s="51"/>
      <c r="D13" s="51"/>
      <c r="E13" s="52"/>
      <c r="F13" s="53"/>
      <c r="G13" s="96"/>
    </row>
    <row r="14" spans="1:8" s="55" customFormat="1" ht="16.2" customHeight="1" x14ac:dyDescent="0.3">
      <c r="A14" s="95"/>
      <c r="B14" s="51"/>
      <c r="C14" s="51"/>
      <c r="D14" s="51"/>
      <c r="E14" s="52"/>
      <c r="F14" s="53"/>
      <c r="G14" s="96"/>
    </row>
    <row r="15" spans="1:8" s="55" customFormat="1" ht="16.2" customHeight="1" x14ac:dyDescent="0.3">
      <c r="A15" s="95"/>
      <c r="B15" s="51"/>
      <c r="C15" s="51"/>
      <c r="D15" s="51"/>
      <c r="E15" s="52"/>
      <c r="F15" s="53"/>
      <c r="G15" s="96"/>
    </row>
    <row r="16" spans="1:8" s="55" customFormat="1" ht="16.2" customHeight="1" x14ac:dyDescent="0.3">
      <c r="A16" s="95"/>
      <c r="B16" s="51"/>
      <c r="C16" s="51"/>
      <c r="D16" s="51"/>
      <c r="E16" s="52"/>
      <c r="F16" s="53"/>
      <c r="G16" s="96"/>
    </row>
    <row r="17" spans="1:8" s="55" customFormat="1" ht="16.2" customHeight="1" x14ac:dyDescent="0.3">
      <c r="A17" s="95"/>
      <c r="B17" s="51"/>
      <c r="C17" s="51"/>
      <c r="D17" s="51"/>
      <c r="E17" s="52"/>
      <c r="F17" s="53"/>
      <c r="G17" s="96"/>
    </row>
    <row r="18" spans="1:8" s="55" customFormat="1" ht="16.2" customHeight="1" thickBot="1" x14ac:dyDescent="0.35">
      <c r="A18" s="95"/>
      <c r="B18" s="51"/>
      <c r="C18" s="51"/>
      <c r="D18" s="51"/>
      <c r="E18" s="52"/>
      <c r="F18" s="53"/>
      <c r="G18" s="96"/>
    </row>
    <row r="19" spans="1:8" ht="16.2" thickBot="1" x14ac:dyDescent="0.35">
      <c r="A19" s="98"/>
      <c r="B19" s="99"/>
      <c r="C19" s="99"/>
      <c r="D19" s="100"/>
      <c r="E19" s="137">
        <f>SUM(E6:E18)</f>
        <v>7900</v>
      </c>
      <c r="F19" s="137">
        <f>SUM(F6:F18)</f>
        <v>0</v>
      </c>
      <c r="G19" s="21">
        <f>SUM(G6:G18)</f>
        <v>538.4</v>
      </c>
      <c r="H19" s="40">
        <f>SUM(E19:G19)</f>
        <v>8438.4</v>
      </c>
    </row>
    <row r="20" spans="1:8" x14ac:dyDescent="0.3">
      <c r="E20" s="18"/>
      <c r="F20" s="18"/>
      <c r="G20" s="18"/>
    </row>
    <row r="21" spans="1:8" x14ac:dyDescent="0.3">
      <c r="A21" s="267" t="s">
        <v>111</v>
      </c>
      <c r="B21" s="268"/>
      <c r="C21" s="268"/>
      <c r="D21" s="268"/>
      <c r="E21" s="269"/>
      <c r="F21" s="18"/>
      <c r="G21" s="18"/>
    </row>
    <row r="22" spans="1:8" x14ac:dyDescent="0.3">
      <c r="A22" s="126" t="s">
        <v>73</v>
      </c>
      <c r="B22" s="125"/>
      <c r="C22" s="125"/>
      <c r="D22" s="125"/>
      <c r="E22" s="127">
        <f>E19</f>
        <v>7900</v>
      </c>
    </row>
    <row r="23" spans="1:8" x14ac:dyDescent="0.3">
      <c r="A23" s="128" t="s">
        <v>121</v>
      </c>
      <c r="B23" s="129"/>
      <c r="C23" s="129"/>
      <c r="D23" s="129"/>
      <c r="E23" s="130">
        <f>SUM(F3:G3)</f>
        <v>538.4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0"/>
  <sheetViews>
    <sheetView tabSelected="1" workbookViewId="0">
      <pane xSplit="11" ySplit="5" topLeftCell="V21" activePane="bottomRight" state="frozen"/>
      <selection pane="topRight" activeCell="M1" sqref="M1"/>
      <selection pane="bottomLeft" activeCell="A8" sqref="A8"/>
      <selection pane="bottomRight" activeCell="D34" sqref="D34"/>
    </sheetView>
  </sheetViews>
  <sheetFormatPr defaultColWidth="11.19921875" defaultRowHeight="15.6" x14ac:dyDescent="0.3"/>
  <cols>
    <col min="1" max="1" width="10.796875" style="66"/>
    <col min="2" max="2" width="10.796875" style="20"/>
    <col min="3" max="3" width="16.296875" style="19" customWidth="1"/>
    <col min="4" max="4" width="16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8" width="10.09765625" style="16" customWidth="1"/>
    <col min="19" max="19" width="10.19921875" style="16" customWidth="1"/>
    <col min="20" max="20" width="10.19921875" style="15" customWidth="1"/>
    <col min="21" max="21" width="9.296875" style="15" customWidth="1"/>
    <col min="22" max="29" width="10.19921875" style="15" customWidth="1"/>
    <col min="30" max="30" width="11.5" style="15" customWidth="1"/>
    <col min="31" max="31" width="11.5" style="11" customWidth="1"/>
    <col min="32" max="32" width="10.19921875" style="153" customWidth="1"/>
  </cols>
  <sheetData>
    <row r="1" spans="1:33" ht="15.6" customHeight="1" x14ac:dyDescent="0.3">
      <c r="A1" s="280"/>
      <c r="B1" s="280"/>
      <c r="C1" s="280"/>
      <c r="D1" s="280"/>
      <c r="E1" s="2"/>
      <c r="F1" s="2"/>
      <c r="G1" s="2"/>
      <c r="H1" s="2"/>
      <c r="I1" s="2"/>
      <c r="J1" s="2"/>
      <c r="K1" s="2"/>
      <c r="L1" s="2"/>
      <c r="M1" s="274" t="s">
        <v>48</v>
      </c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5"/>
      <c r="AE1" s="272" t="s">
        <v>49</v>
      </c>
      <c r="AF1" s="146"/>
      <c r="AG1" s="272" t="s">
        <v>49</v>
      </c>
    </row>
    <row r="2" spans="1:33" ht="22.8" customHeight="1" thickBot="1" x14ac:dyDescent="0.35">
      <c r="A2" s="280"/>
      <c r="B2" s="280"/>
      <c r="C2" s="280"/>
      <c r="D2" s="280"/>
      <c r="E2" s="2"/>
      <c r="F2" s="2"/>
      <c r="G2" s="2"/>
      <c r="H2" s="2"/>
      <c r="I2" s="2"/>
      <c r="J2" s="2"/>
      <c r="K2" s="2"/>
      <c r="L2" s="2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7"/>
      <c r="AE2" s="279"/>
      <c r="AF2" s="146"/>
      <c r="AG2" s="273"/>
    </row>
    <row r="3" spans="1:33" s="2" customFormat="1" ht="16.2" thickBot="1" x14ac:dyDescent="0.35">
      <c r="A3" s="278" t="s">
        <v>46</v>
      </c>
      <c r="B3" s="278"/>
      <c r="C3" s="278"/>
      <c r="D3" s="60" t="s">
        <v>44</v>
      </c>
      <c r="M3" s="40">
        <f t="shared" ref="M3:AD3" si="0">SUM(M6:M39)</f>
        <v>169.3</v>
      </c>
      <c r="N3" s="40">
        <f t="shared" si="0"/>
        <v>218</v>
      </c>
      <c r="O3" s="40">
        <f t="shared" si="0"/>
        <v>250</v>
      </c>
      <c r="P3" s="40">
        <f t="shared" si="0"/>
        <v>298.44</v>
      </c>
      <c r="Q3" s="40">
        <f t="shared" si="0"/>
        <v>60</v>
      </c>
      <c r="R3" s="40">
        <f t="shared" si="0"/>
        <v>1103.25</v>
      </c>
      <c r="S3" s="40">
        <f t="shared" si="0"/>
        <v>3200</v>
      </c>
      <c r="T3" s="40">
        <f t="shared" si="0"/>
        <v>553.91999999999996</v>
      </c>
      <c r="U3" s="40">
        <f t="shared" si="0"/>
        <v>0</v>
      </c>
      <c r="V3" s="40">
        <f t="shared" si="0"/>
        <v>1155.2</v>
      </c>
      <c r="W3" s="40">
        <f t="shared" si="0"/>
        <v>0</v>
      </c>
      <c r="X3" s="40">
        <f t="shared" si="0"/>
        <v>0</v>
      </c>
      <c r="Y3" s="40">
        <f t="shared" si="0"/>
        <v>0</v>
      </c>
      <c r="Z3" s="40">
        <f t="shared" si="0"/>
        <v>0</v>
      </c>
      <c r="AA3" s="40">
        <f t="shared" si="0"/>
        <v>0</v>
      </c>
      <c r="AB3" s="40">
        <f t="shared" si="0"/>
        <v>40</v>
      </c>
      <c r="AC3" s="40">
        <f t="shared" si="0"/>
        <v>0</v>
      </c>
      <c r="AD3" s="40">
        <f t="shared" si="0"/>
        <v>0</v>
      </c>
      <c r="AE3" s="64">
        <f>SUM(M3:AD3)</f>
        <v>7048.11</v>
      </c>
      <c r="AF3" s="147">
        <f>SUM(AF6:AF39)</f>
        <v>230.99999999999997</v>
      </c>
      <c r="AG3" s="12">
        <f>SUM(AE3+AF3)</f>
        <v>7279.11</v>
      </c>
    </row>
    <row r="4" spans="1:33" ht="15.6" customHeight="1" x14ac:dyDescent="0.3">
      <c r="A4" s="278"/>
      <c r="B4" s="278"/>
      <c r="C4" s="278"/>
      <c r="D4" s="61" t="s">
        <v>45</v>
      </c>
      <c r="E4" s="6"/>
      <c r="F4" s="6"/>
      <c r="G4" s="6"/>
      <c r="H4" s="6"/>
      <c r="I4" s="6"/>
      <c r="J4" s="6"/>
      <c r="K4" s="4"/>
      <c r="L4" s="4"/>
      <c r="M4" s="87" t="s">
        <v>23</v>
      </c>
      <c r="N4" s="78" t="s">
        <v>24</v>
      </c>
      <c r="O4" s="88" t="s">
        <v>25</v>
      </c>
      <c r="P4" s="90" t="s">
        <v>26</v>
      </c>
      <c r="Q4" s="86" t="s">
        <v>27</v>
      </c>
      <c r="R4" s="86" t="s">
        <v>28</v>
      </c>
      <c r="S4" s="86" t="s">
        <v>29</v>
      </c>
      <c r="T4" s="86" t="s">
        <v>30</v>
      </c>
      <c r="U4" s="14" t="s">
        <v>31</v>
      </c>
      <c r="V4" s="86" t="s">
        <v>32</v>
      </c>
      <c r="W4" s="14" t="s">
        <v>33</v>
      </c>
      <c r="X4" s="14" t="s">
        <v>88</v>
      </c>
      <c r="Y4" s="14" t="s">
        <v>89</v>
      </c>
      <c r="Z4" s="14" t="s">
        <v>90</v>
      </c>
      <c r="AA4" s="14" t="s">
        <v>91</v>
      </c>
      <c r="AB4" s="14" t="s">
        <v>92</v>
      </c>
      <c r="AC4" s="14" t="s">
        <v>97</v>
      </c>
      <c r="AD4" s="13" t="s">
        <v>98</v>
      </c>
      <c r="AE4" s="57"/>
      <c r="AF4" s="148" t="s">
        <v>33</v>
      </c>
    </row>
    <row r="5" spans="1:33" s="72" customFormat="1" ht="27.6" x14ac:dyDescent="0.3">
      <c r="A5" s="105" t="s">
        <v>1</v>
      </c>
      <c r="B5" s="106" t="s">
        <v>2</v>
      </c>
      <c r="C5" s="107" t="s">
        <v>69</v>
      </c>
      <c r="D5" s="107" t="s">
        <v>3</v>
      </c>
      <c r="E5" s="108"/>
      <c r="F5" s="109"/>
      <c r="G5" s="110"/>
      <c r="H5" s="110"/>
      <c r="I5" s="110"/>
      <c r="J5" s="108"/>
      <c r="K5" s="111"/>
      <c r="L5" s="157"/>
      <c r="M5" s="112" t="s">
        <v>63</v>
      </c>
      <c r="N5" s="113" t="s">
        <v>13</v>
      </c>
      <c r="O5" s="114" t="s">
        <v>85</v>
      </c>
      <c r="P5" s="114" t="s">
        <v>86</v>
      </c>
      <c r="Q5" s="112" t="s">
        <v>87</v>
      </c>
      <c r="R5" s="114" t="s">
        <v>4</v>
      </c>
      <c r="S5" s="114" t="s">
        <v>77</v>
      </c>
      <c r="T5" s="115" t="s">
        <v>107</v>
      </c>
      <c r="U5" s="116" t="s">
        <v>106</v>
      </c>
      <c r="V5" s="112" t="s">
        <v>105</v>
      </c>
      <c r="W5" s="117" t="s">
        <v>94</v>
      </c>
      <c r="X5" s="118" t="s">
        <v>82</v>
      </c>
      <c r="Y5" s="117" t="s">
        <v>83</v>
      </c>
      <c r="Z5" s="118" t="s">
        <v>95</v>
      </c>
      <c r="AA5" s="117" t="s">
        <v>84</v>
      </c>
      <c r="AB5" s="117" t="s">
        <v>96</v>
      </c>
      <c r="AC5" s="117" t="s">
        <v>99</v>
      </c>
      <c r="AD5" s="117" t="s">
        <v>100</v>
      </c>
      <c r="AE5" s="119"/>
      <c r="AF5" s="149" t="s">
        <v>5</v>
      </c>
    </row>
    <row r="6" spans="1:33" x14ac:dyDescent="0.3">
      <c r="A6" s="65">
        <v>43924</v>
      </c>
      <c r="B6" s="20" t="s">
        <v>68</v>
      </c>
      <c r="C6" s="19" t="s">
        <v>74</v>
      </c>
      <c r="D6" s="80" t="s">
        <v>70</v>
      </c>
      <c r="E6" s="7"/>
      <c r="F6" s="5"/>
      <c r="G6" s="5"/>
      <c r="H6" s="5"/>
      <c r="I6" s="5"/>
      <c r="J6" s="5"/>
      <c r="L6" s="158">
        <f t="shared" ref="L6:L10" si="1">SUM(M6:AF6)</f>
        <v>138.62</v>
      </c>
      <c r="M6" s="82"/>
      <c r="O6" s="83"/>
      <c r="Q6" s="84"/>
      <c r="R6" s="84"/>
      <c r="S6" s="84"/>
      <c r="T6" s="83"/>
      <c r="U6" s="82"/>
      <c r="V6" s="84">
        <v>115.52</v>
      </c>
      <c r="W6" s="82"/>
      <c r="X6" s="82"/>
      <c r="Y6" s="82"/>
      <c r="Z6" s="82"/>
      <c r="AA6" s="82"/>
      <c r="AB6" s="82"/>
      <c r="AC6" s="82"/>
      <c r="AE6" s="58"/>
      <c r="AF6" s="155">
        <v>23.1</v>
      </c>
    </row>
    <row r="7" spans="1:33" x14ac:dyDescent="0.3">
      <c r="A7" s="65">
        <v>43924</v>
      </c>
      <c r="B7" s="20">
        <v>100060</v>
      </c>
      <c r="C7" s="19" t="s">
        <v>128</v>
      </c>
      <c r="D7" s="80" t="s">
        <v>13</v>
      </c>
      <c r="E7" s="7"/>
      <c r="F7" s="5"/>
      <c r="G7" s="5"/>
      <c r="H7" s="5"/>
      <c r="I7" s="5"/>
      <c r="J7" s="5"/>
      <c r="L7" s="158">
        <f t="shared" si="1"/>
        <v>218</v>
      </c>
      <c r="M7" s="82"/>
      <c r="N7" s="84">
        <v>218</v>
      </c>
      <c r="O7" s="83"/>
      <c r="Q7" s="84"/>
      <c r="R7" s="84"/>
      <c r="S7" s="84"/>
      <c r="T7" s="89"/>
      <c r="U7" s="82"/>
      <c r="V7" s="84"/>
      <c r="W7" s="82"/>
      <c r="X7" s="82"/>
      <c r="Y7" s="82"/>
      <c r="Z7" s="82"/>
      <c r="AA7" s="82"/>
      <c r="AB7" s="82"/>
      <c r="AC7" s="82"/>
      <c r="AE7" s="58"/>
      <c r="AF7" s="150"/>
    </row>
    <row r="8" spans="1:33" x14ac:dyDescent="0.3">
      <c r="A8" s="65">
        <v>43955</v>
      </c>
      <c r="B8" s="20" t="s">
        <v>68</v>
      </c>
      <c r="C8" s="19" t="s">
        <v>74</v>
      </c>
      <c r="D8" s="80" t="s">
        <v>70</v>
      </c>
      <c r="E8" s="7"/>
      <c r="F8" s="5"/>
      <c r="G8" s="5"/>
      <c r="H8" s="5"/>
      <c r="I8" s="5"/>
      <c r="J8" s="5"/>
      <c r="L8" s="158">
        <f t="shared" si="1"/>
        <v>138.62</v>
      </c>
      <c r="M8" s="82"/>
      <c r="O8" s="83"/>
      <c r="Q8" s="84"/>
      <c r="R8" s="84"/>
      <c r="S8" s="84"/>
      <c r="T8" s="83"/>
      <c r="U8" s="82"/>
      <c r="V8" s="84">
        <v>115.52</v>
      </c>
      <c r="W8" s="82"/>
      <c r="X8" s="82"/>
      <c r="Y8" s="82"/>
      <c r="Z8" s="82"/>
      <c r="AA8" s="82"/>
      <c r="AB8" s="82"/>
      <c r="AC8" s="82"/>
      <c r="AE8" s="58"/>
      <c r="AF8" s="155">
        <v>23.1</v>
      </c>
    </row>
    <row r="9" spans="1:33" x14ac:dyDescent="0.3">
      <c r="A9" s="65">
        <v>43985</v>
      </c>
      <c r="B9" s="20" t="s">
        <v>68</v>
      </c>
      <c r="C9" s="19" t="s">
        <v>74</v>
      </c>
      <c r="D9" s="80" t="s">
        <v>70</v>
      </c>
      <c r="E9" s="7"/>
      <c r="F9" s="5"/>
      <c r="G9" s="5"/>
      <c r="H9" s="5"/>
      <c r="I9" s="5"/>
      <c r="J9" s="5"/>
      <c r="L9" s="158">
        <f t="shared" si="1"/>
        <v>138.62</v>
      </c>
      <c r="M9" s="82"/>
      <c r="O9" s="83"/>
      <c r="Q9" s="84"/>
      <c r="R9" s="84"/>
      <c r="S9" s="84"/>
      <c r="T9" s="83"/>
      <c r="U9" s="82"/>
      <c r="V9" s="84">
        <v>115.52</v>
      </c>
      <c r="W9" s="82"/>
      <c r="X9" s="82"/>
      <c r="Y9" s="82"/>
      <c r="Z9" s="82"/>
      <c r="AA9" s="82"/>
      <c r="AB9" s="82"/>
      <c r="AC9" s="82"/>
      <c r="AE9" s="58"/>
      <c r="AF9" s="155">
        <v>23.1</v>
      </c>
    </row>
    <row r="10" spans="1:33" x14ac:dyDescent="0.3">
      <c r="A10" s="65">
        <v>44015</v>
      </c>
      <c r="B10" s="20" t="s">
        <v>68</v>
      </c>
      <c r="C10" s="19" t="s">
        <v>74</v>
      </c>
      <c r="D10" s="80" t="s">
        <v>70</v>
      </c>
      <c r="E10" s="7"/>
      <c r="F10" s="5"/>
      <c r="G10" s="5"/>
      <c r="H10" s="5"/>
      <c r="I10" s="5"/>
      <c r="J10" s="5"/>
      <c r="L10" s="158">
        <f t="shared" si="1"/>
        <v>138.62</v>
      </c>
      <c r="M10" s="82"/>
      <c r="O10" s="84"/>
      <c r="Q10" s="84"/>
      <c r="R10" s="84"/>
      <c r="S10" s="84"/>
      <c r="T10" s="84"/>
      <c r="U10" s="82"/>
      <c r="V10" s="84">
        <v>115.52</v>
      </c>
      <c r="W10" s="82"/>
      <c r="X10" s="82"/>
      <c r="Y10" s="82"/>
      <c r="Z10" s="82"/>
      <c r="AA10" s="82"/>
      <c r="AB10" s="82"/>
      <c r="AC10" s="85"/>
      <c r="AE10" s="58"/>
      <c r="AF10" s="155">
        <v>23.1</v>
      </c>
    </row>
    <row r="11" spans="1:33" x14ac:dyDescent="0.3">
      <c r="A11" s="65">
        <v>44046</v>
      </c>
      <c r="B11" s="20" t="s">
        <v>68</v>
      </c>
      <c r="C11" s="19" t="s">
        <v>74</v>
      </c>
      <c r="D11" s="80" t="s">
        <v>70</v>
      </c>
      <c r="E11" s="7"/>
      <c r="F11" s="5"/>
      <c r="G11" s="5"/>
      <c r="H11" s="5"/>
      <c r="I11" s="5"/>
      <c r="J11" s="5"/>
      <c r="L11" s="158">
        <f>SUM(M11:AF11)</f>
        <v>138.62</v>
      </c>
      <c r="M11" s="85"/>
      <c r="O11" s="84"/>
      <c r="Q11" s="84"/>
      <c r="R11" s="84"/>
      <c r="S11" s="84"/>
      <c r="T11" s="84"/>
      <c r="U11" s="82"/>
      <c r="V11" s="84">
        <v>115.52</v>
      </c>
      <c r="W11" s="82"/>
      <c r="X11" s="82"/>
      <c r="Y11" s="82"/>
      <c r="Z11" s="82"/>
      <c r="AA11" s="82"/>
      <c r="AB11" s="82"/>
      <c r="AC11" s="82"/>
      <c r="AE11" s="58"/>
      <c r="AF11" s="155">
        <v>23.1</v>
      </c>
    </row>
    <row r="12" spans="1:33" x14ac:dyDescent="0.3">
      <c r="A12" s="65">
        <v>44044</v>
      </c>
      <c r="B12" s="138">
        <v>100061</v>
      </c>
      <c r="C12" s="270" t="s">
        <v>129</v>
      </c>
      <c r="D12" s="271"/>
      <c r="E12" s="7"/>
      <c r="F12" s="5"/>
      <c r="G12" s="5"/>
      <c r="H12" s="5"/>
      <c r="I12" s="5"/>
      <c r="J12" s="5"/>
      <c r="L12" s="177"/>
      <c r="M12" s="139"/>
      <c r="N12" s="140"/>
      <c r="O12" s="141"/>
      <c r="P12" s="140"/>
      <c r="Q12" s="141"/>
      <c r="R12" s="141"/>
      <c r="S12" s="141"/>
      <c r="T12" s="141"/>
      <c r="U12" s="142"/>
      <c r="V12" s="141"/>
      <c r="W12" s="142"/>
      <c r="X12" s="142"/>
      <c r="Y12" s="142"/>
      <c r="Z12" s="142"/>
      <c r="AA12" s="142"/>
      <c r="AB12" s="142"/>
      <c r="AC12" s="142"/>
      <c r="AD12" s="143"/>
      <c r="AE12" s="58"/>
      <c r="AF12" s="150"/>
    </row>
    <row r="13" spans="1:33" x14ac:dyDescent="0.3">
      <c r="A13" s="65">
        <v>44064</v>
      </c>
      <c r="B13" s="20">
        <v>100065</v>
      </c>
      <c r="C13" s="19" t="s">
        <v>75</v>
      </c>
      <c r="D13" s="80" t="s">
        <v>61</v>
      </c>
      <c r="E13" s="7"/>
      <c r="F13" s="5"/>
      <c r="G13" s="5"/>
      <c r="H13" s="5"/>
      <c r="I13" s="5"/>
      <c r="J13" s="5"/>
      <c r="L13" s="158">
        <f t="shared" ref="L13:L30" si="2">SUM(M13:AF13)</f>
        <v>250</v>
      </c>
      <c r="M13" s="82"/>
      <c r="O13" s="84">
        <v>250</v>
      </c>
      <c r="Q13" s="84"/>
      <c r="R13" s="84"/>
      <c r="S13" s="84"/>
      <c r="T13" s="84"/>
      <c r="U13" s="85"/>
      <c r="V13" s="84"/>
      <c r="W13" s="85"/>
      <c r="X13" s="85"/>
      <c r="Y13" s="85"/>
      <c r="Z13" s="85"/>
      <c r="AA13" s="85"/>
      <c r="AB13" s="85"/>
      <c r="AC13" s="82"/>
      <c r="AE13" s="58"/>
      <c r="AF13" s="150"/>
    </row>
    <row r="14" spans="1:33" x14ac:dyDescent="0.3">
      <c r="A14" s="65">
        <v>44064</v>
      </c>
      <c r="B14" s="20">
        <v>100064</v>
      </c>
      <c r="C14" s="19" t="s">
        <v>60</v>
      </c>
      <c r="D14" s="80" t="s">
        <v>76</v>
      </c>
      <c r="E14" s="7"/>
      <c r="F14" s="5"/>
      <c r="G14" s="5"/>
      <c r="H14" s="5"/>
      <c r="I14" s="5"/>
      <c r="J14" s="5"/>
      <c r="L14" s="158">
        <f t="shared" si="2"/>
        <v>60</v>
      </c>
      <c r="M14" s="82"/>
      <c r="O14" s="84"/>
      <c r="Q14" s="84">
        <v>60</v>
      </c>
      <c r="S14" s="84"/>
      <c r="T14" s="84"/>
      <c r="U14" s="82"/>
      <c r="V14" s="83"/>
      <c r="W14" s="82"/>
      <c r="X14" s="82"/>
      <c r="Y14" s="82"/>
      <c r="Z14" s="82"/>
      <c r="AA14" s="82"/>
      <c r="AB14" s="82"/>
      <c r="AC14" s="82"/>
      <c r="AE14" s="58"/>
      <c r="AF14" s="150"/>
    </row>
    <row r="15" spans="1:33" x14ac:dyDescent="0.3">
      <c r="A15" s="65">
        <v>44077</v>
      </c>
      <c r="B15" s="20" t="s">
        <v>68</v>
      </c>
      <c r="C15" s="19" t="s">
        <v>74</v>
      </c>
      <c r="D15" s="80" t="s">
        <v>70</v>
      </c>
      <c r="E15" s="7"/>
      <c r="F15" s="5"/>
      <c r="G15" s="5"/>
      <c r="H15" s="5"/>
      <c r="I15" s="5"/>
      <c r="J15" s="5"/>
      <c r="L15" s="158">
        <f t="shared" si="2"/>
        <v>138.62</v>
      </c>
      <c r="M15" s="82"/>
      <c r="O15" s="84"/>
      <c r="Q15" s="84"/>
      <c r="R15" s="84"/>
      <c r="S15" s="84"/>
      <c r="T15" s="84"/>
      <c r="U15" s="85"/>
      <c r="V15" s="84">
        <v>115.52</v>
      </c>
      <c r="W15" s="85"/>
      <c r="X15" s="85"/>
      <c r="Y15" s="85"/>
      <c r="Z15" s="85"/>
      <c r="AA15" s="85"/>
      <c r="AB15" s="85"/>
      <c r="AC15" s="82"/>
      <c r="AE15" s="58"/>
      <c r="AF15" s="155">
        <v>23.1</v>
      </c>
    </row>
    <row r="16" spans="1:33" x14ac:dyDescent="0.3">
      <c r="A16" s="65">
        <v>44089</v>
      </c>
      <c r="B16" s="20">
        <v>100066</v>
      </c>
      <c r="C16" s="19" t="s">
        <v>62</v>
      </c>
      <c r="D16" s="80" t="s">
        <v>77</v>
      </c>
      <c r="E16" s="7"/>
      <c r="F16" s="5"/>
      <c r="G16" s="5"/>
      <c r="H16" s="5"/>
      <c r="I16" s="5"/>
      <c r="J16" s="5"/>
      <c r="L16" s="158">
        <f t="shared" si="2"/>
        <v>3200</v>
      </c>
      <c r="M16" s="82"/>
      <c r="O16" s="83"/>
      <c r="Q16" s="84"/>
      <c r="R16" s="84"/>
      <c r="S16" s="84">
        <v>3200</v>
      </c>
      <c r="T16" s="83"/>
      <c r="U16" s="82"/>
      <c r="V16" s="84"/>
      <c r="W16" s="82"/>
      <c r="X16" s="82"/>
      <c r="Y16" s="82"/>
      <c r="Z16" s="82"/>
      <c r="AA16" s="82"/>
      <c r="AB16" s="82"/>
      <c r="AC16" s="82"/>
      <c r="AE16" s="58"/>
      <c r="AF16" s="150"/>
    </row>
    <row r="17" spans="1:32" x14ac:dyDescent="0.3">
      <c r="A17" s="65">
        <v>44097</v>
      </c>
      <c r="B17" s="20">
        <v>100062</v>
      </c>
      <c r="C17" s="81" t="s">
        <v>63</v>
      </c>
      <c r="D17" s="80" t="s">
        <v>78</v>
      </c>
      <c r="E17" s="7"/>
      <c r="F17" s="5"/>
      <c r="G17" s="5"/>
      <c r="H17" s="5"/>
      <c r="I17" s="5"/>
      <c r="J17" s="5"/>
      <c r="L17" s="158">
        <f t="shared" si="2"/>
        <v>169.3</v>
      </c>
      <c r="M17" s="84">
        <v>169.3</v>
      </c>
      <c r="O17" s="84"/>
      <c r="Q17" s="84"/>
      <c r="R17" s="84"/>
      <c r="T17" s="84"/>
      <c r="U17" s="85"/>
      <c r="V17" s="84"/>
      <c r="W17" s="85"/>
      <c r="X17" s="85"/>
      <c r="Y17" s="85"/>
      <c r="Z17" s="85"/>
      <c r="AA17" s="85"/>
      <c r="AB17" s="85"/>
      <c r="AC17" s="82"/>
      <c r="AE17" s="58"/>
      <c r="AF17" s="150"/>
    </row>
    <row r="18" spans="1:32" x14ac:dyDescent="0.3">
      <c r="A18" s="65">
        <v>44110</v>
      </c>
      <c r="B18" s="20" t="s">
        <v>68</v>
      </c>
      <c r="C18" s="19" t="s">
        <v>74</v>
      </c>
      <c r="D18" s="80" t="s">
        <v>70</v>
      </c>
      <c r="E18" s="7"/>
      <c r="F18" s="5"/>
      <c r="G18" s="5"/>
      <c r="H18" s="5"/>
      <c r="I18" s="5"/>
      <c r="J18" s="5"/>
      <c r="L18" s="158">
        <f t="shared" si="2"/>
        <v>138.62</v>
      </c>
      <c r="M18" s="85"/>
      <c r="O18" s="84"/>
      <c r="Q18" s="84"/>
      <c r="R18" s="84"/>
      <c r="S18" s="84"/>
      <c r="T18" s="84"/>
      <c r="U18" s="82"/>
      <c r="V18" s="84">
        <v>115.52</v>
      </c>
      <c r="W18" s="82"/>
      <c r="X18" s="82"/>
      <c r="Y18" s="82"/>
      <c r="Z18" s="82"/>
      <c r="AA18" s="82"/>
      <c r="AB18" s="82"/>
      <c r="AC18" s="82"/>
      <c r="AE18" s="58"/>
      <c r="AF18" s="155">
        <v>23.1</v>
      </c>
    </row>
    <row r="19" spans="1:32" x14ac:dyDescent="0.3">
      <c r="A19" s="65">
        <v>44123</v>
      </c>
      <c r="B19" s="20">
        <v>100063</v>
      </c>
      <c r="C19" s="19" t="s">
        <v>79</v>
      </c>
      <c r="D19" s="80" t="s">
        <v>80</v>
      </c>
      <c r="E19" s="7"/>
      <c r="F19" s="5"/>
      <c r="G19" s="5"/>
      <c r="H19" s="5"/>
      <c r="I19" s="5"/>
      <c r="J19" s="5"/>
      <c r="L19" s="158">
        <f t="shared" si="2"/>
        <v>8.4</v>
      </c>
      <c r="M19" s="82"/>
      <c r="O19" s="84"/>
      <c r="P19" s="84"/>
      <c r="Q19" s="83"/>
      <c r="R19" s="84"/>
      <c r="S19" s="84"/>
      <c r="T19" s="84">
        <v>8.4</v>
      </c>
      <c r="U19" s="82"/>
      <c r="V19" s="82"/>
      <c r="W19" s="82"/>
      <c r="X19" s="82"/>
      <c r="Y19" s="82"/>
      <c r="Z19" s="82"/>
      <c r="AA19" s="82"/>
      <c r="AB19" s="82"/>
      <c r="AC19" s="82"/>
      <c r="AE19" s="58"/>
      <c r="AF19" s="150"/>
    </row>
    <row r="20" spans="1:32" x14ac:dyDescent="0.3">
      <c r="A20" s="65">
        <v>44138</v>
      </c>
      <c r="B20" s="20" t="s">
        <v>68</v>
      </c>
      <c r="C20" s="19" t="s">
        <v>74</v>
      </c>
      <c r="D20" s="80" t="s">
        <v>70</v>
      </c>
      <c r="E20" s="7"/>
      <c r="F20" s="5"/>
      <c r="G20" s="5"/>
      <c r="H20" s="5"/>
      <c r="I20" s="5"/>
      <c r="J20" s="5"/>
      <c r="L20" s="158">
        <f t="shared" si="2"/>
        <v>138.62</v>
      </c>
      <c r="M20" s="82"/>
      <c r="O20" s="84"/>
      <c r="P20" s="84"/>
      <c r="Q20" s="83"/>
      <c r="R20" s="84"/>
      <c r="S20" s="84"/>
      <c r="T20" s="84"/>
      <c r="U20" s="82"/>
      <c r="V20" s="82">
        <v>115.52</v>
      </c>
      <c r="W20" s="82"/>
      <c r="X20" s="82"/>
      <c r="Y20" s="82"/>
      <c r="Z20" s="82"/>
      <c r="AA20" s="82"/>
      <c r="AB20" s="82"/>
      <c r="AC20" s="82"/>
      <c r="AE20" s="58"/>
      <c r="AF20" s="155">
        <v>23.1</v>
      </c>
    </row>
    <row r="21" spans="1:32" x14ac:dyDescent="0.3">
      <c r="A21" s="65">
        <v>44161</v>
      </c>
      <c r="B21" s="20">
        <v>100067</v>
      </c>
      <c r="C21" s="19" t="s">
        <v>130</v>
      </c>
      <c r="D21" s="80" t="s">
        <v>131</v>
      </c>
      <c r="E21" s="7"/>
      <c r="F21" s="5"/>
      <c r="G21" s="5"/>
      <c r="H21" s="5"/>
      <c r="I21" s="5"/>
      <c r="J21" s="5"/>
      <c r="L21" s="158">
        <f t="shared" si="2"/>
        <v>268.85000000000002</v>
      </c>
      <c r="M21" s="82"/>
      <c r="O21" s="84"/>
      <c r="P21" s="84"/>
      <c r="Q21" s="84"/>
      <c r="R21" s="84">
        <v>200.85</v>
      </c>
      <c r="S21" s="84"/>
      <c r="T21" s="84">
        <v>28</v>
      </c>
      <c r="U21" s="82"/>
      <c r="V21" s="82"/>
      <c r="W21" s="82"/>
      <c r="X21" s="82"/>
      <c r="Y21" s="82"/>
      <c r="Z21" s="82"/>
      <c r="AA21" s="82"/>
      <c r="AB21" s="82">
        <v>40</v>
      </c>
      <c r="AC21" s="82"/>
      <c r="AD21" s="44"/>
      <c r="AE21" s="59"/>
      <c r="AF21" s="150"/>
    </row>
    <row r="22" spans="1:32" x14ac:dyDescent="0.3">
      <c r="A22" s="65">
        <v>44173</v>
      </c>
      <c r="B22" s="20" t="s">
        <v>68</v>
      </c>
      <c r="C22" s="19" t="s">
        <v>74</v>
      </c>
      <c r="D22" s="80" t="s">
        <v>70</v>
      </c>
      <c r="E22" s="7"/>
      <c r="F22" s="5"/>
      <c r="G22" s="5"/>
      <c r="H22" s="5"/>
      <c r="I22" s="5"/>
      <c r="J22" s="5"/>
      <c r="L22" s="158">
        <f t="shared" si="2"/>
        <v>138.62</v>
      </c>
      <c r="M22" s="82"/>
      <c r="O22" s="84"/>
      <c r="P22" s="84"/>
      <c r="Q22" s="84"/>
      <c r="R22" s="84"/>
      <c r="S22" s="84"/>
      <c r="T22" s="84"/>
      <c r="U22" s="82"/>
      <c r="V22" s="82">
        <v>115.52</v>
      </c>
      <c r="W22" s="82"/>
      <c r="X22" s="82"/>
      <c r="Y22" s="82"/>
      <c r="Z22" s="82"/>
      <c r="AA22" s="82"/>
      <c r="AB22" s="82"/>
      <c r="AC22" s="82"/>
      <c r="AD22" s="44"/>
      <c r="AE22" s="59"/>
      <c r="AF22" s="155">
        <v>23.1</v>
      </c>
    </row>
    <row r="23" spans="1:32" x14ac:dyDescent="0.3">
      <c r="A23" s="65">
        <v>44187</v>
      </c>
      <c r="B23" s="20">
        <v>100068</v>
      </c>
      <c r="C23" s="19" t="s">
        <v>130</v>
      </c>
      <c r="D23" s="19" t="s">
        <v>131</v>
      </c>
      <c r="E23" s="7"/>
      <c r="F23" s="5"/>
      <c r="G23" s="5"/>
      <c r="H23" s="5"/>
      <c r="I23" s="5"/>
      <c r="J23" s="5"/>
      <c r="L23" s="158">
        <f t="shared" si="2"/>
        <v>319.55</v>
      </c>
      <c r="R23" s="84">
        <v>319.55</v>
      </c>
      <c r="AE23" s="58"/>
      <c r="AF23" s="150"/>
    </row>
    <row r="24" spans="1:32" x14ac:dyDescent="0.3">
      <c r="A24" s="65">
        <v>44195</v>
      </c>
      <c r="B24" s="138">
        <v>100069</v>
      </c>
      <c r="C24" s="270" t="s">
        <v>129</v>
      </c>
      <c r="D24" s="271"/>
      <c r="E24" s="7"/>
      <c r="F24" s="5"/>
      <c r="G24" s="5"/>
      <c r="H24" s="5"/>
      <c r="I24" s="5"/>
      <c r="J24" s="5"/>
      <c r="L24" s="177"/>
      <c r="M24" s="139"/>
      <c r="N24" s="140"/>
      <c r="O24" s="141"/>
      <c r="P24" s="140"/>
      <c r="Q24" s="141"/>
      <c r="R24" s="141"/>
      <c r="S24" s="141"/>
      <c r="T24" s="141"/>
      <c r="U24" s="142"/>
      <c r="V24" s="141"/>
      <c r="W24" s="142"/>
      <c r="X24" s="142"/>
      <c r="Y24" s="142"/>
      <c r="Z24" s="142"/>
      <c r="AA24" s="142"/>
      <c r="AB24" s="142"/>
      <c r="AC24" s="142"/>
      <c r="AD24" s="143"/>
      <c r="AE24" s="58"/>
      <c r="AF24" s="150"/>
    </row>
    <row r="25" spans="1:32" x14ac:dyDescent="0.3">
      <c r="A25" s="65">
        <v>44195</v>
      </c>
      <c r="B25" s="20">
        <v>100070</v>
      </c>
      <c r="C25" s="19" t="s">
        <v>135</v>
      </c>
      <c r="D25" s="19" t="s">
        <v>141</v>
      </c>
      <c r="E25" s="7"/>
      <c r="F25" s="5"/>
      <c r="G25" s="5"/>
      <c r="H25" s="5"/>
      <c r="I25" s="5"/>
      <c r="J25" s="5"/>
      <c r="L25" s="158">
        <f t="shared" si="2"/>
        <v>500</v>
      </c>
      <c r="T25" s="341">
        <v>500</v>
      </c>
      <c r="AE25" s="58"/>
      <c r="AF25" s="150"/>
    </row>
    <row r="26" spans="1:32" x14ac:dyDescent="0.3">
      <c r="A26" s="65">
        <v>44195</v>
      </c>
      <c r="B26" s="20">
        <v>100071</v>
      </c>
      <c r="C26" s="19" t="s">
        <v>130</v>
      </c>
      <c r="D26" s="19" t="s">
        <v>137</v>
      </c>
      <c r="E26" s="7"/>
      <c r="F26" s="5"/>
      <c r="G26" s="5"/>
      <c r="H26" s="5"/>
      <c r="I26" s="5"/>
      <c r="J26" s="5"/>
      <c r="L26" s="158">
        <f t="shared" si="2"/>
        <v>226.85</v>
      </c>
      <c r="R26" s="16">
        <v>226.85</v>
      </c>
      <c r="AE26" s="58"/>
      <c r="AF26" s="150"/>
    </row>
    <row r="27" spans="1:32" x14ac:dyDescent="0.3">
      <c r="A27" s="65">
        <v>44195</v>
      </c>
      <c r="B27" s="20">
        <v>100072</v>
      </c>
      <c r="C27" s="19" t="s">
        <v>138</v>
      </c>
      <c r="D27" s="19" t="s">
        <v>139</v>
      </c>
      <c r="E27" s="7"/>
      <c r="F27" s="5"/>
      <c r="G27" s="5"/>
      <c r="H27" s="5"/>
      <c r="I27" s="5"/>
      <c r="J27" s="5"/>
      <c r="L27" s="158">
        <f t="shared" si="2"/>
        <v>298.44</v>
      </c>
      <c r="P27" s="16">
        <v>298.44</v>
      </c>
      <c r="AE27" s="58"/>
      <c r="AF27" s="150"/>
    </row>
    <row r="28" spans="1:32" x14ac:dyDescent="0.3">
      <c r="A28" s="65">
        <v>44200</v>
      </c>
      <c r="B28" s="20" t="s">
        <v>68</v>
      </c>
      <c r="C28" s="19" t="s">
        <v>74</v>
      </c>
      <c r="D28" s="80" t="s">
        <v>70</v>
      </c>
      <c r="E28" s="7"/>
      <c r="F28" s="5"/>
      <c r="G28" s="5"/>
      <c r="H28" s="5"/>
      <c r="I28" s="5"/>
      <c r="J28" s="5"/>
      <c r="L28" s="158">
        <f t="shared" si="2"/>
        <v>138.62</v>
      </c>
      <c r="V28" s="15">
        <v>115.52</v>
      </c>
      <c r="AE28" s="58"/>
      <c r="AF28" s="155">
        <v>23.1</v>
      </c>
    </row>
    <row r="29" spans="1:32" x14ac:dyDescent="0.3">
      <c r="A29" s="65">
        <v>44230</v>
      </c>
      <c r="B29" s="20">
        <v>100073</v>
      </c>
      <c r="C29" s="19" t="s">
        <v>130</v>
      </c>
      <c r="D29" s="325" t="s">
        <v>142</v>
      </c>
      <c r="E29" s="7"/>
      <c r="F29" s="5"/>
      <c r="G29" s="5"/>
      <c r="H29" s="5"/>
      <c r="I29" s="5"/>
      <c r="J29" s="5"/>
      <c r="L29" s="158">
        <f t="shared" si="2"/>
        <v>365.12</v>
      </c>
      <c r="R29" s="16">
        <v>356</v>
      </c>
      <c r="T29" s="15">
        <v>9.1199999999999992</v>
      </c>
      <c r="AE29" s="58"/>
      <c r="AF29" s="150"/>
    </row>
    <row r="30" spans="1:32" x14ac:dyDescent="0.3">
      <c r="A30" s="65">
        <v>44230</v>
      </c>
      <c r="B30" s="20">
        <v>100074</v>
      </c>
      <c r="C30" s="19" t="s">
        <v>79</v>
      </c>
      <c r="D30" s="19" t="s">
        <v>80</v>
      </c>
      <c r="E30" s="7"/>
      <c r="F30" s="5"/>
      <c r="G30" s="5"/>
      <c r="H30" s="5"/>
      <c r="I30" s="5"/>
      <c r="J30" s="5"/>
      <c r="L30" s="158">
        <f t="shared" si="2"/>
        <v>8.4</v>
      </c>
      <c r="T30" s="15">
        <v>8.4</v>
      </c>
      <c r="AE30" s="58"/>
      <c r="AF30" s="150"/>
    </row>
    <row r="31" spans="1:32" x14ac:dyDescent="0.3">
      <c r="A31" s="65"/>
      <c r="E31" s="7"/>
      <c r="F31" s="5"/>
      <c r="G31" s="5"/>
      <c r="H31" s="5"/>
      <c r="I31" s="5"/>
      <c r="J31" s="5"/>
      <c r="L31" s="158"/>
      <c r="AE31" s="58"/>
      <c r="AF31" s="150"/>
    </row>
    <row r="32" spans="1:32" x14ac:dyDescent="0.3">
      <c r="A32" s="65"/>
      <c r="E32" s="7"/>
      <c r="F32" s="5"/>
      <c r="G32" s="5"/>
      <c r="H32" s="5"/>
      <c r="I32" s="5"/>
      <c r="J32" s="5"/>
      <c r="L32" s="158"/>
      <c r="AE32" s="58"/>
      <c r="AF32" s="150"/>
    </row>
    <row r="33" spans="1:32" x14ac:dyDescent="0.3">
      <c r="A33" s="65"/>
      <c r="E33" s="7"/>
      <c r="F33" s="5"/>
      <c r="G33" s="5"/>
      <c r="H33" s="5"/>
      <c r="I33" s="5"/>
      <c r="J33" s="5"/>
      <c r="L33" s="158"/>
      <c r="AE33" s="58"/>
      <c r="AF33" s="150"/>
    </row>
    <row r="34" spans="1:32" x14ac:dyDescent="0.3">
      <c r="A34" s="65"/>
      <c r="E34" s="7"/>
      <c r="F34" s="5"/>
      <c r="G34" s="5"/>
      <c r="H34" s="5"/>
      <c r="I34" s="5"/>
      <c r="J34" s="5"/>
      <c r="L34" s="158"/>
      <c r="AE34" s="58"/>
      <c r="AF34" s="150"/>
    </row>
    <row r="35" spans="1:32" x14ac:dyDescent="0.3">
      <c r="A35" s="65"/>
      <c r="E35" s="7"/>
      <c r="F35" s="5"/>
      <c r="G35" s="5"/>
      <c r="H35" s="5"/>
      <c r="I35" s="5"/>
      <c r="J35" s="5"/>
      <c r="AE35" s="58"/>
      <c r="AF35" s="150"/>
    </row>
    <row r="36" spans="1:32" x14ac:dyDescent="0.3">
      <c r="A36" s="65"/>
      <c r="E36" s="7"/>
      <c r="F36" s="5"/>
      <c r="G36" s="5"/>
      <c r="H36" s="5"/>
      <c r="I36" s="5"/>
      <c r="J36" s="5"/>
      <c r="AE36" s="58"/>
      <c r="AF36" s="150"/>
    </row>
    <row r="37" spans="1:32" x14ac:dyDescent="0.3">
      <c r="A37" s="65"/>
      <c r="E37" s="7"/>
      <c r="F37" s="5"/>
      <c r="G37" s="5"/>
      <c r="H37" s="5"/>
      <c r="I37" s="5"/>
      <c r="J37" s="5"/>
      <c r="AE37" s="58"/>
      <c r="AF37" s="150"/>
    </row>
    <row r="38" spans="1:32" x14ac:dyDescent="0.3">
      <c r="A38" s="65"/>
      <c r="E38" s="7"/>
      <c r="F38" s="5"/>
      <c r="G38" s="5"/>
      <c r="H38" s="5"/>
      <c r="I38" s="5"/>
      <c r="J38" s="5"/>
      <c r="AE38" s="58"/>
      <c r="AF38" s="150"/>
    </row>
    <row r="39" spans="1:32" ht="16.2" thickBot="1" x14ac:dyDescent="0.35">
      <c r="A39" s="65"/>
      <c r="E39" s="7"/>
      <c r="F39" s="5"/>
      <c r="G39" s="5"/>
      <c r="H39" s="5"/>
      <c r="I39" s="5"/>
      <c r="J39" s="5"/>
      <c r="AE39" s="58"/>
      <c r="AF39" s="150"/>
    </row>
    <row r="40" spans="1:32" ht="16.2" thickBot="1" x14ac:dyDescent="0.35">
      <c r="A40" s="133"/>
      <c r="B40" s="134"/>
      <c r="C40" s="135"/>
      <c r="D40" s="136"/>
      <c r="E40" s="9"/>
      <c r="F40" s="9"/>
      <c r="G40" s="9"/>
      <c r="H40" s="9"/>
      <c r="I40" s="9"/>
      <c r="J40" s="8"/>
      <c r="K40" s="10"/>
      <c r="L40" s="10"/>
      <c r="M40" s="12">
        <f>SUM(M6:M39)</f>
        <v>169.3</v>
      </c>
      <c r="N40" s="12">
        <f t="shared" ref="N40:AD40" si="3">SUM(N6:N39)</f>
        <v>218</v>
      </c>
      <c r="O40" s="12">
        <f t="shared" si="3"/>
        <v>250</v>
      </c>
      <c r="P40" s="12">
        <f t="shared" si="3"/>
        <v>298.44</v>
      </c>
      <c r="Q40" s="12">
        <f t="shared" si="3"/>
        <v>60</v>
      </c>
      <c r="R40" s="12">
        <f t="shared" si="3"/>
        <v>1103.25</v>
      </c>
      <c r="S40" s="12">
        <f t="shared" si="3"/>
        <v>3200</v>
      </c>
      <c r="T40" s="12">
        <f t="shared" si="3"/>
        <v>553.91999999999996</v>
      </c>
      <c r="U40" s="12">
        <f t="shared" si="3"/>
        <v>0</v>
      </c>
      <c r="V40" s="12">
        <f t="shared" si="3"/>
        <v>1155.2</v>
      </c>
      <c r="W40" s="12">
        <f t="shared" si="3"/>
        <v>0</v>
      </c>
      <c r="X40" s="12">
        <f t="shared" si="3"/>
        <v>0</v>
      </c>
      <c r="Y40" s="12">
        <f t="shared" si="3"/>
        <v>0</v>
      </c>
      <c r="Z40" s="12">
        <f t="shared" si="3"/>
        <v>0</v>
      </c>
      <c r="AA40" s="12">
        <f t="shared" si="3"/>
        <v>0</v>
      </c>
      <c r="AB40" s="12">
        <f t="shared" si="3"/>
        <v>40</v>
      </c>
      <c r="AC40" s="12">
        <f t="shared" si="3"/>
        <v>0</v>
      </c>
      <c r="AD40" s="12">
        <f t="shared" si="3"/>
        <v>0</v>
      </c>
      <c r="AE40" s="12"/>
      <c r="AF40" s="151">
        <f>SUM(AF6:AF39)</f>
        <v>230.99999999999997</v>
      </c>
    </row>
    <row r="41" spans="1:32" ht="16.2" thickBot="1" x14ac:dyDescent="0.35">
      <c r="A41" s="65"/>
      <c r="AE41" s="16"/>
      <c r="AF41" s="152"/>
    </row>
    <row r="42" spans="1:32" ht="16.2" thickBot="1" x14ac:dyDescent="0.35">
      <c r="U42" s="17"/>
      <c r="V42" s="17"/>
      <c r="W42" s="17"/>
      <c r="X42" s="17"/>
      <c r="Y42" s="17"/>
      <c r="Z42" s="17"/>
      <c r="AA42" s="17"/>
      <c r="AB42" s="17"/>
      <c r="AC42" s="17"/>
      <c r="AD42" s="12" t="s">
        <v>6</v>
      </c>
      <c r="AE42" s="12"/>
      <c r="AF42" s="151">
        <f>SUM(M40:AD40)</f>
        <v>7048.11</v>
      </c>
    </row>
    <row r="43" spans="1:32" x14ac:dyDescent="0.3">
      <c r="AE43" s="16"/>
      <c r="AF43" s="152"/>
    </row>
    <row r="44" spans="1:32" x14ac:dyDescent="0.3">
      <c r="AE44" s="16"/>
      <c r="AF44" s="152">
        <v>6160.83</v>
      </c>
    </row>
    <row r="45" spans="1:32" x14ac:dyDescent="0.3">
      <c r="AE45" s="16"/>
      <c r="AF45" s="152"/>
    </row>
    <row r="46" spans="1:32" x14ac:dyDescent="0.3">
      <c r="AE46" s="16"/>
      <c r="AF46" s="152"/>
    </row>
    <row r="47" spans="1:32" x14ac:dyDescent="0.3">
      <c r="A47" s="65"/>
      <c r="AE47" s="16"/>
      <c r="AF47" s="152"/>
    </row>
    <row r="48" spans="1:32" x14ac:dyDescent="0.3">
      <c r="A48" s="168" t="s">
        <v>111</v>
      </c>
      <c r="B48" s="169"/>
      <c r="C48" s="170"/>
      <c r="D48" s="124"/>
      <c r="AE48" s="16"/>
      <c r="AF48" s="152"/>
    </row>
    <row r="49" spans="1:32" x14ac:dyDescent="0.3">
      <c r="A49" s="171" t="s">
        <v>122</v>
      </c>
      <c r="B49" s="172"/>
      <c r="C49" s="173">
        <f>R3</f>
        <v>1103.25</v>
      </c>
      <c r="D49" s="124"/>
      <c r="AE49" s="16"/>
      <c r="AF49" s="152"/>
    </row>
    <row r="50" spans="1:32" x14ac:dyDescent="0.3">
      <c r="A50" s="171" t="s">
        <v>123</v>
      </c>
      <c r="B50" s="172"/>
      <c r="C50" s="173">
        <v>0</v>
      </c>
      <c r="D50" s="124"/>
      <c r="AE50" s="16"/>
      <c r="AF50" s="152"/>
    </row>
    <row r="51" spans="1:32" x14ac:dyDescent="0.3">
      <c r="A51" s="174" t="s">
        <v>117</v>
      </c>
      <c r="B51" s="175"/>
      <c r="C51" s="176">
        <f>SUM(C52-C49)</f>
        <v>5944.86</v>
      </c>
      <c r="D51" s="124"/>
      <c r="AE51" s="16"/>
      <c r="AF51" s="152"/>
    </row>
    <row r="52" spans="1:32" x14ac:dyDescent="0.3">
      <c r="A52" s="65"/>
      <c r="C52" s="123">
        <f>AE3</f>
        <v>7048.11</v>
      </c>
      <c r="AE52" s="16"/>
      <c r="AF52" s="152"/>
    </row>
    <row r="53" spans="1:32" x14ac:dyDescent="0.3">
      <c r="A53" s="65"/>
      <c r="AE53" s="16"/>
      <c r="AF53" s="152"/>
    </row>
    <row r="54" spans="1:32" x14ac:dyDescent="0.3">
      <c r="A54" s="65"/>
      <c r="AE54" s="16"/>
      <c r="AF54" s="152"/>
    </row>
    <row r="55" spans="1:32" x14ac:dyDescent="0.3">
      <c r="A55" s="65"/>
      <c r="AE55" s="16"/>
      <c r="AF55" s="152"/>
    </row>
    <row r="56" spans="1:32" x14ac:dyDescent="0.3">
      <c r="A56" s="65"/>
      <c r="AE56" s="16"/>
      <c r="AF56" s="152"/>
    </row>
    <row r="57" spans="1:32" x14ac:dyDescent="0.3">
      <c r="A57" s="65"/>
      <c r="AE57" s="16"/>
      <c r="AF57" s="152"/>
    </row>
    <row r="58" spans="1:32" x14ac:dyDescent="0.3">
      <c r="A58" s="65"/>
      <c r="AE58" s="16"/>
      <c r="AF58" s="152"/>
    </row>
    <row r="59" spans="1:32" x14ac:dyDescent="0.3">
      <c r="A59" s="65"/>
      <c r="AE59" s="16"/>
      <c r="AF59" s="152"/>
    </row>
    <row r="60" spans="1:32" x14ac:dyDescent="0.3">
      <c r="A60" s="65"/>
      <c r="AE60" s="16"/>
      <c r="AF60" s="152"/>
    </row>
    <row r="61" spans="1:32" x14ac:dyDescent="0.3">
      <c r="A61" s="65"/>
      <c r="AE61" s="16"/>
      <c r="AF61" s="152"/>
    </row>
    <row r="62" spans="1:32" x14ac:dyDescent="0.3">
      <c r="A62" s="65"/>
      <c r="AE62" s="16"/>
      <c r="AF62" s="152"/>
    </row>
    <row r="63" spans="1:32" x14ac:dyDescent="0.3">
      <c r="A63" s="65"/>
      <c r="AE63" s="16"/>
      <c r="AF63" s="152"/>
    </row>
    <row r="64" spans="1:32" x14ac:dyDescent="0.3">
      <c r="A64" s="65"/>
      <c r="AE64" s="16"/>
      <c r="AF64" s="152"/>
    </row>
    <row r="65" spans="1:32" x14ac:dyDescent="0.3">
      <c r="A65" s="65"/>
      <c r="AE65" s="16"/>
      <c r="AF65" s="152"/>
    </row>
    <row r="66" spans="1:32" x14ac:dyDescent="0.3">
      <c r="A66" s="65"/>
      <c r="AE66" s="16"/>
      <c r="AF66" s="152"/>
    </row>
    <row r="67" spans="1:32" x14ac:dyDescent="0.3">
      <c r="A67" s="65"/>
      <c r="AE67" s="16"/>
      <c r="AF67" s="152"/>
    </row>
    <row r="68" spans="1:32" x14ac:dyDescent="0.3">
      <c r="A68" s="65"/>
      <c r="AE68" s="16"/>
      <c r="AF68" s="152"/>
    </row>
    <row r="69" spans="1:32" x14ac:dyDescent="0.3">
      <c r="A69" s="65"/>
      <c r="AE69" s="16"/>
      <c r="AF69" s="152"/>
    </row>
    <row r="70" spans="1:32" x14ac:dyDescent="0.3">
      <c r="A70" s="65"/>
      <c r="AE70" s="16"/>
      <c r="AF70" s="152"/>
    </row>
    <row r="71" spans="1:32" x14ac:dyDescent="0.3">
      <c r="A71" s="65"/>
      <c r="AE71" s="16"/>
      <c r="AF71" s="152"/>
    </row>
    <row r="72" spans="1:32" x14ac:dyDescent="0.3">
      <c r="A72" s="65"/>
      <c r="AE72" s="16"/>
      <c r="AF72" s="152"/>
    </row>
    <row r="73" spans="1:32" x14ac:dyDescent="0.3">
      <c r="A73" s="65"/>
      <c r="AE73" s="16"/>
      <c r="AF73" s="152"/>
    </row>
    <row r="74" spans="1:32" x14ac:dyDescent="0.3">
      <c r="A74" s="65"/>
      <c r="AE74" s="16"/>
      <c r="AF74" s="152"/>
    </row>
    <row r="75" spans="1:32" x14ac:dyDescent="0.3">
      <c r="A75" s="65"/>
      <c r="AE75" s="16"/>
      <c r="AF75" s="152"/>
    </row>
    <row r="76" spans="1:32" x14ac:dyDescent="0.3">
      <c r="A76" s="65"/>
      <c r="AE76" s="16"/>
      <c r="AF76" s="152"/>
    </row>
    <row r="77" spans="1:32" x14ac:dyDescent="0.3">
      <c r="A77" s="65"/>
      <c r="AE77" s="16"/>
      <c r="AF77" s="152"/>
    </row>
    <row r="78" spans="1:32" x14ac:dyDescent="0.3">
      <c r="A78" s="65"/>
      <c r="AE78" s="16"/>
      <c r="AF78" s="152"/>
    </row>
    <row r="79" spans="1:32" x14ac:dyDescent="0.3">
      <c r="A79" s="65"/>
      <c r="AE79" s="16"/>
      <c r="AF79" s="152"/>
    </row>
    <row r="80" spans="1:32" x14ac:dyDescent="0.3">
      <c r="A80" s="65"/>
      <c r="AE80" s="16"/>
      <c r="AF80" s="152"/>
    </row>
    <row r="81" spans="1:32" x14ac:dyDescent="0.3">
      <c r="A81" s="65"/>
      <c r="AE81" s="16"/>
      <c r="AF81" s="152"/>
    </row>
    <row r="82" spans="1:32" x14ac:dyDescent="0.3">
      <c r="A82" s="65"/>
      <c r="AE82" s="16"/>
      <c r="AF82" s="152"/>
    </row>
    <row r="83" spans="1:32" x14ac:dyDescent="0.3">
      <c r="A83" s="65"/>
      <c r="AE83" s="16"/>
      <c r="AF83" s="152"/>
    </row>
    <row r="84" spans="1:32" x14ac:dyDescent="0.3">
      <c r="A84" s="65"/>
      <c r="AE84" s="16"/>
      <c r="AF84" s="152"/>
    </row>
    <row r="85" spans="1:32" x14ac:dyDescent="0.3">
      <c r="A85" s="65"/>
      <c r="AE85" s="16"/>
      <c r="AF85" s="152"/>
    </row>
    <row r="86" spans="1:32" x14ac:dyDescent="0.3">
      <c r="A86" s="65"/>
      <c r="AE86" s="16"/>
      <c r="AF86" s="152"/>
    </row>
    <row r="87" spans="1:32" x14ac:dyDescent="0.3">
      <c r="A87" s="65"/>
      <c r="AE87" s="16"/>
      <c r="AF87" s="152"/>
    </row>
    <row r="88" spans="1:32" x14ac:dyDescent="0.3">
      <c r="A88" s="65"/>
      <c r="AE88" s="16"/>
      <c r="AF88" s="152"/>
    </row>
    <row r="89" spans="1:32" x14ac:dyDescent="0.3">
      <c r="A89" s="65"/>
      <c r="AE89" s="16"/>
      <c r="AF89" s="152"/>
    </row>
    <row r="90" spans="1:32" x14ac:dyDescent="0.3">
      <c r="A90" s="65"/>
      <c r="AE90" s="16"/>
      <c r="AF90" s="152"/>
    </row>
    <row r="91" spans="1:32" x14ac:dyDescent="0.3">
      <c r="A91" s="65"/>
      <c r="AE91" s="16"/>
      <c r="AF91" s="152"/>
    </row>
    <row r="92" spans="1:32" x14ac:dyDescent="0.3">
      <c r="A92" s="65"/>
      <c r="AE92" s="16"/>
      <c r="AF92" s="152"/>
    </row>
    <row r="93" spans="1:32" x14ac:dyDescent="0.3">
      <c r="A93" s="65"/>
      <c r="AE93" s="16"/>
      <c r="AF93" s="152"/>
    </row>
    <row r="94" spans="1:32" x14ac:dyDescent="0.3">
      <c r="A94" s="65"/>
      <c r="AE94" s="16"/>
      <c r="AF94" s="152"/>
    </row>
    <row r="95" spans="1:32" x14ac:dyDescent="0.3">
      <c r="A95" s="65"/>
      <c r="AE95" s="16"/>
      <c r="AF95" s="152"/>
    </row>
    <row r="96" spans="1:32" x14ac:dyDescent="0.3">
      <c r="A96" s="65"/>
      <c r="AE96" s="16"/>
      <c r="AF96" s="152"/>
    </row>
    <row r="97" spans="1:32" x14ac:dyDescent="0.3">
      <c r="A97" s="65"/>
      <c r="AE97" s="16"/>
      <c r="AF97" s="152"/>
    </row>
    <row r="98" spans="1:32" x14ac:dyDescent="0.3">
      <c r="A98" s="65"/>
      <c r="AE98" s="16"/>
      <c r="AF98" s="152"/>
    </row>
    <row r="99" spans="1:32" x14ac:dyDescent="0.3">
      <c r="A99" s="65"/>
      <c r="AE99" s="16"/>
      <c r="AF99" s="152"/>
    </row>
    <row r="100" spans="1:32" x14ac:dyDescent="0.3">
      <c r="A100" s="65"/>
      <c r="AE100" s="16"/>
      <c r="AF100" s="152"/>
    </row>
    <row r="101" spans="1:32" x14ac:dyDescent="0.3">
      <c r="A101" s="65"/>
      <c r="AE101" s="16"/>
      <c r="AF101" s="152"/>
    </row>
    <row r="102" spans="1:32" x14ac:dyDescent="0.3">
      <c r="A102" s="65"/>
      <c r="AE102" s="16"/>
      <c r="AF102" s="152"/>
    </row>
    <row r="103" spans="1:32" x14ac:dyDescent="0.3">
      <c r="A103" s="65"/>
      <c r="AE103" s="16"/>
      <c r="AF103" s="152"/>
    </row>
    <row r="104" spans="1:32" x14ac:dyDescent="0.3">
      <c r="A104" s="65"/>
      <c r="AE104" s="16"/>
      <c r="AF104" s="152"/>
    </row>
    <row r="105" spans="1:32" x14ac:dyDescent="0.3">
      <c r="A105" s="65"/>
      <c r="AE105" s="16"/>
      <c r="AF105" s="152"/>
    </row>
    <row r="106" spans="1:32" x14ac:dyDescent="0.3">
      <c r="A106" s="65"/>
      <c r="AE106" s="16"/>
      <c r="AF106" s="152"/>
    </row>
    <row r="107" spans="1:32" x14ac:dyDescent="0.3">
      <c r="A107" s="65"/>
      <c r="AE107" s="16"/>
      <c r="AF107" s="152"/>
    </row>
    <row r="108" spans="1:32" x14ac:dyDescent="0.3">
      <c r="A108" s="65"/>
      <c r="AE108" s="16"/>
      <c r="AF108" s="152"/>
    </row>
    <row r="109" spans="1:32" x14ac:dyDescent="0.3">
      <c r="A109" s="65"/>
      <c r="AE109" s="16"/>
      <c r="AF109" s="152"/>
    </row>
    <row r="110" spans="1:32" x14ac:dyDescent="0.3">
      <c r="A110" s="65"/>
      <c r="AE110" s="16"/>
      <c r="AF110" s="152"/>
    </row>
    <row r="111" spans="1:32" x14ac:dyDescent="0.3">
      <c r="A111" s="65"/>
      <c r="AE111" s="16"/>
      <c r="AF111" s="152"/>
    </row>
    <row r="112" spans="1:32" x14ac:dyDescent="0.3">
      <c r="A112" s="65"/>
      <c r="AE112" s="16"/>
      <c r="AF112" s="152"/>
    </row>
    <row r="113" spans="1:32" x14ac:dyDescent="0.3">
      <c r="A113" s="65"/>
      <c r="AE113" s="16"/>
      <c r="AF113" s="152"/>
    </row>
    <row r="114" spans="1:32" x14ac:dyDescent="0.3">
      <c r="A114" s="65"/>
      <c r="AE114" s="16"/>
      <c r="AF114" s="152"/>
    </row>
    <row r="115" spans="1:32" x14ac:dyDescent="0.3">
      <c r="A115" s="65"/>
      <c r="AE115" s="16"/>
      <c r="AF115" s="152"/>
    </row>
    <row r="116" spans="1:32" x14ac:dyDescent="0.3">
      <c r="A116" s="65"/>
      <c r="AE116" s="16"/>
      <c r="AF116" s="152"/>
    </row>
    <row r="117" spans="1:32" x14ac:dyDescent="0.3">
      <c r="A117" s="65"/>
      <c r="AE117" s="16"/>
      <c r="AF117" s="152"/>
    </row>
    <row r="118" spans="1:32" x14ac:dyDescent="0.3">
      <c r="A118" s="65"/>
      <c r="AE118" s="16"/>
      <c r="AF118" s="152"/>
    </row>
    <row r="119" spans="1:32" x14ac:dyDescent="0.3">
      <c r="A119" s="65"/>
      <c r="AE119" s="16"/>
      <c r="AF119" s="152"/>
    </row>
    <row r="120" spans="1:32" x14ac:dyDescent="0.3">
      <c r="A120" s="65"/>
      <c r="AE120" s="16"/>
      <c r="AF120" s="152"/>
    </row>
    <row r="121" spans="1:32" x14ac:dyDescent="0.3">
      <c r="A121" s="65"/>
      <c r="AE121" s="16"/>
      <c r="AF121" s="152"/>
    </row>
    <row r="122" spans="1:32" x14ac:dyDescent="0.3">
      <c r="A122" s="65"/>
      <c r="AE122" s="16"/>
      <c r="AF122" s="152"/>
    </row>
    <row r="123" spans="1:32" x14ac:dyDescent="0.3">
      <c r="A123" s="65"/>
      <c r="AE123" s="16"/>
      <c r="AF123" s="152"/>
    </row>
    <row r="124" spans="1:32" x14ac:dyDescent="0.3">
      <c r="A124" s="65"/>
      <c r="AE124" s="16"/>
      <c r="AF124" s="152"/>
    </row>
    <row r="125" spans="1:32" x14ac:dyDescent="0.3">
      <c r="A125" s="65"/>
      <c r="AE125" s="16"/>
      <c r="AF125" s="152"/>
    </row>
    <row r="126" spans="1:32" x14ac:dyDescent="0.3">
      <c r="A126" s="65"/>
      <c r="AE126" s="16"/>
      <c r="AF126" s="152"/>
    </row>
    <row r="127" spans="1:32" x14ac:dyDescent="0.3">
      <c r="A127" s="65"/>
      <c r="AE127" s="16"/>
      <c r="AF127" s="152"/>
    </row>
    <row r="128" spans="1:32" x14ac:dyDescent="0.3">
      <c r="A128" s="65"/>
      <c r="AE128" s="16"/>
      <c r="AF128" s="152"/>
    </row>
    <row r="129" spans="1:32" x14ac:dyDescent="0.3">
      <c r="A129" s="65"/>
      <c r="AE129" s="16"/>
      <c r="AF129" s="152"/>
    </row>
    <row r="130" spans="1:32" x14ac:dyDescent="0.3">
      <c r="A130" s="65"/>
      <c r="AE130" s="16"/>
      <c r="AF130" s="152"/>
    </row>
    <row r="131" spans="1:32" x14ac:dyDescent="0.3">
      <c r="A131" s="65"/>
      <c r="AE131" s="16"/>
      <c r="AF131" s="152"/>
    </row>
    <row r="132" spans="1:32" x14ac:dyDescent="0.3">
      <c r="A132" s="65"/>
      <c r="AE132" s="16"/>
      <c r="AF132" s="152"/>
    </row>
    <row r="133" spans="1:32" x14ac:dyDescent="0.3">
      <c r="A133" s="65"/>
      <c r="AE133" s="16"/>
      <c r="AF133" s="152"/>
    </row>
    <row r="134" spans="1:32" x14ac:dyDescent="0.3">
      <c r="A134" s="65"/>
      <c r="AE134" s="16"/>
      <c r="AF134" s="152"/>
    </row>
    <row r="135" spans="1:32" x14ac:dyDescent="0.3">
      <c r="A135" s="65"/>
      <c r="AE135" s="16"/>
      <c r="AF135" s="152"/>
    </row>
    <row r="136" spans="1:32" x14ac:dyDescent="0.3">
      <c r="A136" s="65"/>
      <c r="AE136" s="16"/>
      <c r="AF136" s="152"/>
    </row>
    <row r="137" spans="1:32" x14ac:dyDescent="0.3">
      <c r="A137" s="65"/>
      <c r="AE137" s="16"/>
      <c r="AF137" s="152"/>
    </row>
    <row r="138" spans="1:32" x14ac:dyDescent="0.3">
      <c r="A138" s="65"/>
      <c r="AE138" s="16"/>
      <c r="AF138" s="152"/>
    </row>
    <row r="139" spans="1:32" x14ac:dyDescent="0.3">
      <c r="A139" s="65"/>
      <c r="AE139" s="16"/>
      <c r="AF139" s="152"/>
    </row>
    <row r="140" spans="1:32" x14ac:dyDescent="0.3">
      <c r="A140" s="65"/>
      <c r="AE140" s="16"/>
      <c r="AF140" s="152"/>
    </row>
    <row r="141" spans="1:32" x14ac:dyDescent="0.3">
      <c r="A141" s="65"/>
      <c r="AE141" s="16"/>
      <c r="AF141" s="152"/>
    </row>
    <row r="142" spans="1:32" x14ac:dyDescent="0.3">
      <c r="A142" s="65"/>
      <c r="AE142" s="16"/>
      <c r="AF142" s="152"/>
    </row>
    <row r="143" spans="1:32" x14ac:dyDescent="0.3">
      <c r="A143" s="65"/>
      <c r="AE143" s="16"/>
      <c r="AF143" s="152"/>
    </row>
    <row r="144" spans="1:32" x14ac:dyDescent="0.3">
      <c r="A144" s="65"/>
      <c r="AE144" s="16"/>
      <c r="AF144" s="152"/>
    </row>
    <row r="145" spans="1:32" x14ac:dyDescent="0.3">
      <c r="A145" s="65"/>
      <c r="AE145" s="16"/>
      <c r="AF145" s="152"/>
    </row>
    <row r="146" spans="1:32" x14ac:dyDescent="0.3">
      <c r="A146" s="65"/>
      <c r="AE146" s="16"/>
      <c r="AF146" s="152"/>
    </row>
    <row r="147" spans="1:32" x14ac:dyDescent="0.3">
      <c r="A147" s="65"/>
      <c r="AE147" s="16"/>
      <c r="AF147" s="152"/>
    </row>
    <row r="148" spans="1:32" x14ac:dyDescent="0.3">
      <c r="A148" s="65"/>
      <c r="AE148" s="16"/>
      <c r="AF148" s="152"/>
    </row>
    <row r="149" spans="1:32" x14ac:dyDescent="0.3">
      <c r="A149" s="65"/>
      <c r="AE149" s="16"/>
      <c r="AF149" s="152"/>
    </row>
    <row r="150" spans="1:32" x14ac:dyDescent="0.3">
      <c r="A150" s="65"/>
      <c r="AE150" s="16"/>
      <c r="AF150" s="152"/>
    </row>
  </sheetData>
  <mergeCells count="7">
    <mergeCell ref="C24:D24"/>
    <mergeCell ref="C12:D12"/>
    <mergeCell ref="AG1:AG2"/>
    <mergeCell ref="M1:AD2"/>
    <mergeCell ref="A3:C4"/>
    <mergeCell ref="AE1:AE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F29" sqref="F29"/>
    </sheetView>
  </sheetViews>
  <sheetFormatPr defaultColWidth="7.8984375" defaultRowHeight="15.6" x14ac:dyDescent="0.3"/>
  <cols>
    <col min="1" max="1" width="1.796875" style="24" customWidth="1"/>
    <col min="2" max="2" width="6" style="122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313" t="s">
        <v>111</v>
      </c>
      <c r="C6" s="314"/>
      <c r="D6" s="309" t="s">
        <v>119</v>
      </c>
      <c r="E6" s="310"/>
      <c r="F6" s="310"/>
      <c r="G6" s="311"/>
    </row>
    <row r="7" spans="2:7" x14ac:dyDescent="0.3">
      <c r="B7" s="315"/>
      <c r="C7" s="316"/>
      <c r="D7" s="287">
        <v>43921</v>
      </c>
      <c r="E7" s="289">
        <v>44286</v>
      </c>
      <c r="F7" s="305" t="s">
        <v>34</v>
      </c>
      <c r="G7" s="307" t="s">
        <v>120</v>
      </c>
    </row>
    <row r="8" spans="2:7" ht="16.2" thickBot="1" x14ac:dyDescent="0.35">
      <c r="B8" s="317"/>
      <c r="C8" s="318"/>
      <c r="D8" s="288"/>
      <c r="E8" s="290"/>
      <c r="F8" s="306"/>
      <c r="G8" s="308"/>
    </row>
    <row r="9" spans="2:7" x14ac:dyDescent="0.3">
      <c r="B9" s="293" t="s">
        <v>112</v>
      </c>
      <c r="C9" s="294"/>
      <c r="D9" s="285">
        <v>1825</v>
      </c>
      <c r="E9" s="291">
        <f>D21</f>
        <v>5939</v>
      </c>
      <c r="F9" s="323">
        <f>SUM(E9-D9)</f>
        <v>4114</v>
      </c>
      <c r="G9" s="319">
        <f>SUM(F9/D9)</f>
        <v>2.2542465753424659</v>
      </c>
    </row>
    <row r="10" spans="2:7" x14ac:dyDescent="0.3">
      <c r="B10" s="281"/>
      <c r="C10" s="282"/>
      <c r="D10" s="286"/>
      <c r="E10" s="292"/>
      <c r="F10" s="303"/>
      <c r="G10" s="320"/>
    </row>
    <row r="11" spans="2:7" x14ac:dyDescent="0.3">
      <c r="B11" s="281" t="s">
        <v>113</v>
      </c>
      <c r="C11" s="282"/>
      <c r="D11" s="299">
        <v>25959</v>
      </c>
      <c r="E11" s="297">
        <f>'Income 20-21'!E22</f>
        <v>7900</v>
      </c>
      <c r="F11" s="302">
        <f t="shared" ref="F11" si="0">SUM(E11-D11)</f>
        <v>-18059</v>
      </c>
      <c r="G11" s="320">
        <f t="shared" ref="G11" si="1">SUM(F11/D11)</f>
        <v>-0.69567394737855848</v>
      </c>
    </row>
    <row r="12" spans="2:7" x14ac:dyDescent="0.3">
      <c r="B12" s="281"/>
      <c r="C12" s="282"/>
      <c r="D12" s="299"/>
      <c r="E12" s="297"/>
      <c r="F12" s="303"/>
      <c r="G12" s="320"/>
    </row>
    <row r="13" spans="2:7" x14ac:dyDescent="0.3">
      <c r="B13" s="281" t="s">
        <v>114</v>
      </c>
      <c r="C13" s="282"/>
      <c r="D13" s="299">
        <v>1899</v>
      </c>
      <c r="E13" s="297">
        <f>'Income 20-21'!E23</f>
        <v>538.4</v>
      </c>
      <c r="F13" s="302">
        <f t="shared" ref="F13" si="2">SUM(E13-D13)</f>
        <v>-1360.6</v>
      </c>
      <c r="G13" s="320">
        <f t="shared" ref="G13" si="3">SUM(F13/D13)</f>
        <v>-0.71648235913638747</v>
      </c>
    </row>
    <row r="14" spans="2:7" ht="16.2" thickBot="1" x14ac:dyDescent="0.35">
      <c r="B14" s="283"/>
      <c r="C14" s="284"/>
      <c r="D14" s="300"/>
      <c r="E14" s="298"/>
      <c r="F14" s="312"/>
      <c r="G14" s="321"/>
    </row>
    <row r="15" spans="2:7" x14ac:dyDescent="0.3">
      <c r="B15" s="295" t="s">
        <v>115</v>
      </c>
      <c r="C15" s="296"/>
      <c r="D15" s="301">
        <v>0</v>
      </c>
      <c r="E15" s="304">
        <f>'Expend 20-21'!C49</f>
        <v>1103.25</v>
      </c>
      <c r="F15" s="324">
        <f t="shared" ref="F15" si="4">SUM(E15-D15)</f>
        <v>1103.25</v>
      </c>
      <c r="G15" s="322" t="e">
        <f t="shared" ref="G15" si="5">SUM(F15/D15)</f>
        <v>#DIV/0!</v>
      </c>
    </row>
    <row r="16" spans="2:7" x14ac:dyDescent="0.3">
      <c r="B16" s="281"/>
      <c r="C16" s="282"/>
      <c r="D16" s="299"/>
      <c r="E16" s="297"/>
      <c r="F16" s="303"/>
      <c r="G16" s="320"/>
    </row>
    <row r="17" spans="2:7" x14ac:dyDescent="0.3">
      <c r="B17" s="281" t="s">
        <v>116</v>
      </c>
      <c r="C17" s="282"/>
      <c r="D17" s="299">
        <v>0</v>
      </c>
      <c r="E17" s="297">
        <v>0</v>
      </c>
      <c r="F17" s="302">
        <f t="shared" ref="F17" si="6">SUM(E17-D17)</f>
        <v>0</v>
      </c>
      <c r="G17" s="320" t="e">
        <f t="shared" ref="G17" si="7">SUM(F17/D17)</f>
        <v>#DIV/0!</v>
      </c>
    </row>
    <row r="18" spans="2:7" x14ac:dyDescent="0.3">
      <c r="B18" s="281"/>
      <c r="C18" s="282"/>
      <c r="D18" s="299"/>
      <c r="E18" s="297"/>
      <c r="F18" s="303"/>
      <c r="G18" s="320"/>
    </row>
    <row r="19" spans="2:7" x14ac:dyDescent="0.3">
      <c r="B19" s="281" t="s">
        <v>117</v>
      </c>
      <c r="C19" s="282"/>
      <c r="D19" s="299">
        <v>23744</v>
      </c>
      <c r="E19" s="297">
        <f>'Expend 20-21'!C51</f>
        <v>5944.86</v>
      </c>
      <c r="F19" s="302">
        <f t="shared" ref="F19" si="8">SUM(E19-D19)</f>
        <v>-17799.14</v>
      </c>
      <c r="G19" s="320">
        <f t="shared" ref="G19" si="9">SUM(F19/D19)</f>
        <v>-0.74962685309973043</v>
      </c>
    </row>
    <row r="20" spans="2:7" x14ac:dyDescent="0.3">
      <c r="B20" s="281"/>
      <c r="C20" s="282"/>
      <c r="D20" s="299"/>
      <c r="E20" s="297"/>
      <c r="F20" s="303"/>
      <c r="G20" s="320"/>
    </row>
    <row r="21" spans="2:7" x14ac:dyDescent="0.3">
      <c r="B21" s="281" t="s">
        <v>118</v>
      </c>
      <c r="C21" s="282"/>
      <c r="D21" s="299">
        <f>D28</f>
        <v>5939</v>
      </c>
      <c r="E21" s="297">
        <f>E28</f>
        <v>7329.29</v>
      </c>
      <c r="F21" s="302">
        <f t="shared" ref="F21" si="10">SUM(E21-D21)</f>
        <v>1390.29</v>
      </c>
      <c r="G21" s="320">
        <f t="shared" ref="G21" si="11">SUM(F21/D21)</f>
        <v>0.23409496548240444</v>
      </c>
    </row>
    <row r="22" spans="2:7" ht="16.2" thickBot="1" x14ac:dyDescent="0.35">
      <c r="B22" s="283"/>
      <c r="C22" s="284"/>
      <c r="D22" s="300"/>
      <c r="E22" s="298"/>
      <c r="F22" s="312"/>
      <c r="G22" s="321"/>
    </row>
    <row r="23" spans="2:7" ht="16.2" thickBot="1" x14ac:dyDescent="0.35"/>
    <row r="24" spans="2:7" ht="16.2" thickBot="1" x14ac:dyDescent="0.35">
      <c r="D24" s="131"/>
      <c r="E24" s="132" t="s">
        <v>49</v>
      </c>
    </row>
    <row r="26" spans="2:7" x14ac:dyDescent="0.3">
      <c r="C26" s="167" t="s">
        <v>124</v>
      </c>
      <c r="D26" s="166">
        <f>SUM(D9:D14)</f>
        <v>29683</v>
      </c>
      <c r="E26" s="166">
        <f>SUM(E9:E14)</f>
        <v>14377.4</v>
      </c>
    </row>
    <row r="27" spans="2:7" x14ac:dyDescent="0.3">
      <c r="C27" s="167" t="s">
        <v>125</v>
      </c>
      <c r="D27" s="166">
        <f>SUM(D15:D20)</f>
        <v>23744</v>
      </c>
      <c r="E27" s="166">
        <f>SUM(E15:E20)</f>
        <v>7048.11</v>
      </c>
    </row>
    <row r="28" spans="2:7" x14ac:dyDescent="0.3">
      <c r="C28" s="167" t="s">
        <v>126</v>
      </c>
      <c r="D28" s="166">
        <f>SUM(D26-D27)</f>
        <v>5939</v>
      </c>
      <c r="E28" s="166">
        <f>SUM(E26-E27)</f>
        <v>7329.29</v>
      </c>
    </row>
  </sheetData>
  <mergeCells count="41"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3DDE3405B8245AA5C725B7BDD62A7" ma:contentTypeVersion="13" ma:contentTypeDescription="Create a new document." ma:contentTypeScope="" ma:versionID="cb6d087557763eb778e3d9ecb7ecd41f">
  <xsd:schema xmlns:xsd="http://www.w3.org/2001/XMLSchema" xmlns:xs="http://www.w3.org/2001/XMLSchema" xmlns:p="http://schemas.microsoft.com/office/2006/metadata/properties" xmlns:ns3="77bd0fe9-7a0d-488f-9c4f-b962239fed85" xmlns:ns4="9e814184-d697-498e-9e41-1ae615799c72" targetNamespace="http://schemas.microsoft.com/office/2006/metadata/properties" ma:root="true" ma:fieldsID="595c1e126fa20312dc1ef1b68cc58a36" ns3:_="" ns4:_="">
    <xsd:import namespace="77bd0fe9-7a0d-488f-9c4f-b962239fed85"/>
    <xsd:import namespace="9e814184-d697-498e-9e41-1ae615799c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d0fe9-7a0d-488f-9c4f-b962239fe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14184-d697-498e-9e41-1ae615799c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92630E-7EA4-4BE9-8C43-284F6EA38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d0fe9-7a0d-488f-9c4f-b962239fed85"/>
    <ds:schemaRef ds:uri="9e814184-d697-498e-9e41-1ae615799c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F789D-281A-4C18-A3D3-6ACE0CEDA1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B7312-DF9F-4FDC-9F3F-6288A88DE9D3}">
  <ds:schemaRefs>
    <ds:schemaRef ds:uri="http://schemas.microsoft.com/office/2006/documentManagement/types"/>
    <ds:schemaRef ds:uri="http://purl.org/dc/elements/1.1/"/>
    <ds:schemaRef ds:uri="9e814184-d697-498e-9e41-1ae615799c72"/>
    <ds:schemaRef ds:uri="77bd0fe9-7a0d-488f-9c4f-b962239fed85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Monitor 20-21</vt:lpstr>
      <vt:lpstr>Feb 2021 Bank Recs</vt:lpstr>
      <vt:lpstr>Income 20-21</vt:lpstr>
      <vt:lpstr>Expend 20-21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2021-02-06T19:43:02Z</cp:lastPrinted>
  <dcterms:created xsi:type="dcterms:W3CDTF">2020-04-14T09:56:19Z</dcterms:created>
  <dcterms:modified xsi:type="dcterms:W3CDTF">2021-02-07T13:07:25Z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0x0101003C53DDE3405B8245AA5C725B7BDD62A7</vt:lpwstr>
  </property>
</Properties>
</file>