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Desktop\Laptop Desktop\Spaldington Parish Council\Finances and Budgets\Monthly Financial Review\"/>
    </mc:Choice>
  </mc:AlternateContent>
  <xr:revisionPtr revIDLastSave="0" documentId="8_{284441E7-AD08-43F4-BD03-B8E41C86B203}" xr6:coauthVersionLast="36" xr6:coauthVersionMax="36" xr10:uidLastSave="{00000000-0000-0000-0000-000000000000}"/>
  <bookViews>
    <workbookView xWindow="0" yWindow="0" windowWidth="19008" windowHeight="9060" tabRatio="638" activeTab="1" xr2:uid="{00000000-000D-0000-FFFF-FFFF00000000}"/>
  </bookViews>
  <sheets>
    <sheet name="Budget Monitor 20-21" sheetId="2" r:id="rId1"/>
    <sheet name="Nov 2020 Bank Recs" sheetId="4" r:id="rId2"/>
    <sheet name="Income 20-21" sheetId="3" r:id="rId3"/>
    <sheet name="Expend 20-21" sheetId="1" r:id="rId4"/>
    <sheet name="Annual Accounts" sheetId="6" r:id="rId5"/>
  </sheets>
  <calcPr calcId="191029"/>
</workbook>
</file>

<file path=xl/calcChain.xml><?xml version="1.0" encoding="utf-8"?>
<calcChain xmlns="http://schemas.openxmlformats.org/spreadsheetml/2006/main">
  <c r="D27" i="6" l="1"/>
  <c r="D26" i="6"/>
  <c r="D28" i="6" s="1"/>
  <c r="D21" i="6" s="1"/>
  <c r="E9" i="6" s="1"/>
  <c r="E26" i="6" s="1"/>
  <c r="E13" i="6"/>
  <c r="F13" i="6" s="1"/>
  <c r="G13" i="6" s="1"/>
  <c r="E11" i="6"/>
  <c r="F17" i="6"/>
  <c r="G17" i="6" s="1"/>
  <c r="F19" i="3"/>
  <c r="G19" i="3"/>
  <c r="G31" i="2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V3" i="1"/>
  <c r="G29" i="2" s="1"/>
  <c r="W3" i="1"/>
  <c r="G30" i="2" s="1"/>
  <c r="X3" i="1"/>
  <c r="Y3" i="1"/>
  <c r="G32" i="2" s="1"/>
  <c r="Z3" i="1"/>
  <c r="G33" i="2" s="1"/>
  <c r="H33" i="2" s="1"/>
  <c r="AA3" i="1"/>
  <c r="G34" i="2" s="1"/>
  <c r="H34" i="2" s="1"/>
  <c r="AB3" i="1"/>
  <c r="G35" i="2" s="1"/>
  <c r="AC3" i="1"/>
  <c r="G36" i="2" s="1"/>
  <c r="M3" i="1"/>
  <c r="G20" i="2" s="1"/>
  <c r="N3" i="1"/>
  <c r="G21" i="2" s="1"/>
  <c r="O3" i="1"/>
  <c r="G22" i="2" s="1"/>
  <c r="P3" i="1"/>
  <c r="G23" i="2" s="1"/>
  <c r="Q3" i="1"/>
  <c r="G24" i="2" s="1"/>
  <c r="H24" i="2" s="1"/>
  <c r="R3" i="1"/>
  <c r="G25" i="2" s="1"/>
  <c r="H25" i="2" s="1"/>
  <c r="S3" i="1"/>
  <c r="G26" i="2" s="1"/>
  <c r="H26" i="2" s="1"/>
  <c r="T3" i="1"/>
  <c r="G27" i="2" s="1"/>
  <c r="H27" i="2" s="1"/>
  <c r="U3" i="1"/>
  <c r="G28" i="2" s="1"/>
  <c r="H28" i="2" s="1"/>
  <c r="D18" i="4"/>
  <c r="C18" i="4"/>
  <c r="C45" i="1" l="1"/>
  <c r="E15" i="6" s="1"/>
  <c r="F15" i="6" s="1"/>
  <c r="G15" i="6" s="1"/>
  <c r="F9" i="6"/>
  <c r="G9" i="6" s="1"/>
  <c r="E42" i="4" l="1"/>
  <c r="L3" i="1"/>
  <c r="G19" i="2" s="1"/>
  <c r="G39" i="2" s="1"/>
  <c r="E19" i="3"/>
  <c r="G3" i="3"/>
  <c r="G13" i="2" s="1"/>
  <c r="E18" i="4"/>
  <c r="E16" i="4"/>
  <c r="E14" i="4"/>
  <c r="AE3" i="1"/>
  <c r="K12" i="2" s="1"/>
  <c r="F39" i="2"/>
  <c r="F15" i="2"/>
  <c r="H20" i="2"/>
  <c r="H21" i="2"/>
  <c r="H22" i="2"/>
  <c r="H29" i="2"/>
  <c r="H23" i="2"/>
  <c r="H30" i="2"/>
  <c r="H32" i="2"/>
  <c r="H31" i="2"/>
  <c r="D15" i="2"/>
  <c r="D39" i="2"/>
  <c r="L36" i="1"/>
  <c r="AE36" i="1"/>
  <c r="H19" i="2" l="1"/>
  <c r="E3" i="3"/>
  <c r="E22" i="3"/>
  <c r="F3" i="3"/>
  <c r="H19" i="3"/>
  <c r="H39" i="2"/>
  <c r="AD3" i="1"/>
  <c r="AE38" i="1"/>
  <c r="F41" i="2"/>
  <c r="E22" i="4" l="1"/>
  <c r="C48" i="1"/>
  <c r="C47" i="1" s="1"/>
  <c r="E19" i="6" s="1"/>
  <c r="H3" i="3"/>
  <c r="E20" i="4" s="1"/>
  <c r="E23" i="3"/>
  <c r="G12" i="2"/>
  <c r="H12" i="2" s="1"/>
  <c r="F11" i="6"/>
  <c r="G11" i="6" s="1"/>
  <c r="G11" i="2"/>
  <c r="AF3" i="1"/>
  <c r="E24" i="4" l="1"/>
  <c r="E27" i="4" s="1"/>
  <c r="E44" i="4" s="1"/>
  <c r="F19" i="6"/>
  <c r="G19" i="6" s="1"/>
  <c r="E27" i="6"/>
  <c r="E28" i="6" s="1"/>
  <c r="E21" i="6" s="1"/>
  <c r="F21" i="6" s="1"/>
  <c r="G21" i="6" s="1"/>
  <c r="H11" i="2"/>
  <c r="G15" i="2"/>
  <c r="H15" i="2" l="1"/>
  <c r="G41" i="2"/>
</calcChain>
</file>

<file path=xl/sharedStrings.xml><?xml version="1.0" encoding="utf-8"?>
<sst xmlns="http://schemas.openxmlformats.org/spreadsheetml/2006/main" count="230" uniqueCount="140">
  <si>
    <t>Payments</t>
  </si>
  <si>
    <t>Date</t>
  </si>
  <si>
    <t>Cheque number</t>
  </si>
  <si>
    <t>Details</t>
  </si>
  <si>
    <t>Salaries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</si>
  <si>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</si>
  <si>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</si>
  <si>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</si>
  <si>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</si>
  <si>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</si>
  <si>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6" type="noConversion"/>
  </si>
  <si>
    <t>2019/2020</t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</si>
  <si>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</si>
  <si>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</si>
  <si>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</si>
  <si>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</si>
  <si>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</si>
  <si>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</si>
  <si>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</si>
  <si>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</si>
  <si>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</si>
  <si>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</si>
  <si>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</si>
  <si>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</si>
  <si>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</si>
  <si>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</si>
  <si>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</si>
  <si>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</si>
  <si>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</si>
  <si>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</si>
  <si>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</si>
  <si>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</si>
  <si>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</si>
  <si>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</si>
  <si>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Opening Balance</t>
  </si>
  <si>
    <t>Difference</t>
  </si>
  <si>
    <t>2020 - 2021</t>
  </si>
  <si>
    <t>Bank Account Name</t>
  </si>
  <si>
    <t>Closing Balance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</si>
  <si>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</si>
  <si>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</si>
  <si>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</si>
  <si>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</si>
  <si>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</si>
  <si>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</si>
  <si>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Month</t>
  </si>
  <si>
    <t>INCOME</t>
  </si>
  <si>
    <t>Running Totals</t>
  </si>
  <si>
    <t>Account Code</t>
  </si>
  <si>
    <t>01 April 2020 to 31 March 2021</t>
  </si>
  <si>
    <t>RUNNING TOTAL</t>
  </si>
  <si>
    <t>EXPENDITURE</t>
  </si>
  <si>
    <t>Running totals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</si>
  <si>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2020/2021 </t>
    </r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</si>
  <si>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</si>
  <si>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</si>
  <si>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</si>
  <si>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</si>
  <si>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</si>
  <si>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</si>
  <si>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Type of Pay</t>
  </si>
  <si>
    <t>Amount</t>
  </si>
  <si>
    <t xml:space="preserve">Reconciliation difference of                                            bank account to Cashbook </t>
  </si>
  <si>
    <t>Reconciliation difference to uncashed cheques</t>
  </si>
  <si>
    <t>ACS</t>
  </si>
  <si>
    <t>Internal Audit</t>
  </si>
  <si>
    <t>ERYCC</t>
  </si>
  <si>
    <t>ERNLLCA</t>
  </si>
  <si>
    <t>SPC Current Account</t>
  </si>
  <si>
    <t>SPC Current Account No. 2</t>
  </si>
  <si>
    <t>Cheque</t>
  </si>
  <si>
    <t>Sale of Printer</t>
  </si>
  <si>
    <t>DD</t>
  </si>
  <si>
    <t>Recipient</t>
  </si>
  <si>
    <t>Parish Insurance</t>
  </si>
  <si>
    <t>Bank Transfer</t>
  </si>
  <si>
    <t>EYRCC</t>
  </si>
  <si>
    <t>Precept</t>
  </si>
  <si>
    <t>Penisula Business</t>
  </si>
  <si>
    <t>B Brooks</t>
  </si>
  <si>
    <t>Web update</t>
  </si>
  <si>
    <t>Return of Grant</t>
  </si>
  <si>
    <t>Subscription</t>
  </si>
  <si>
    <t>C Bradley</t>
  </si>
  <si>
    <t>Postage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</si>
  <si>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</si>
  <si>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</si>
  <si>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</si>
  <si>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</si>
  <si>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</si>
  <si>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</si>
  <si>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</si>
  <si>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</si>
  <si>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</si>
  <si>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</si>
  <si>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</si>
  <si>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</si>
  <si>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</si>
  <si>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</si>
  <si>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</si>
  <si>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</si>
  <si>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</si>
  <si>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</si>
  <si>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</si>
  <si>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</si>
  <si>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</si>
  <si>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</si>
  <si>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</si>
  <si>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</si>
  <si>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Ex Fees (Insurance)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</si>
  <si>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</si>
  <si>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</si>
  <si>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</si>
  <si>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</si>
  <si>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</si>
  <si>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</si>
  <si>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</si>
  <si>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</si>
  <si>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</si>
  <si>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Staff Costs</t>
  </si>
  <si>
    <t>Loan Interest &amp; Capital Repayments</t>
  </si>
  <si>
    <t>All other payments</t>
  </si>
  <si>
    <t>Balances carried forward</t>
  </si>
  <si>
    <t>Year Ending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</si>
  <si>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</si>
  <si>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</si>
  <si>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</si>
  <si>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</si>
  <si>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</si>
  <si>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</si>
  <si>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</si>
  <si>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</si>
  <si>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Came and Co</t>
  </si>
  <si>
    <t>CHEQUE CANCELLED</t>
  </si>
  <si>
    <t>S Baxter</t>
  </si>
  <si>
    <t>Salary &amp; Expenses</t>
  </si>
  <si>
    <t xml:space="preserve">          30      /      11        /    2020</t>
  </si>
  <si>
    <t>VAT to be reclaimed</t>
  </si>
  <si>
    <t>EYRC</t>
  </si>
  <si>
    <t>Street Lighting &amp; Defib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</si>
</sst>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4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5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7" fillId="0" borderId="3" xfId="0" applyFont="1" applyBorder="1"/>
    <xf numFmtId="0" fontId="7" fillId="0" borderId="3" xfId="0" applyFont="1" applyBorder="1" applyAlignment="1">
      <alignment horizontal="center" vertical="center"/>
    </xf>
    <xf numFmtId="44" fontId="9" fillId="0" borderId="12" xfId="0" applyNumberFormat="1" applyFont="1" applyBorder="1"/>
    <xf numFmtId="44" fontId="6" fillId="0" borderId="1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0" fillId="0" borderId="0" xfId="0" applyFont="1"/>
    <xf numFmtId="0" fontId="0" fillId="0" borderId="0" xfId="0" applyFont="1" applyAlignment="1">
      <alignment horizontal="center"/>
    </xf>
    <xf numFmtId="0" fontId="6" fillId="0" borderId="2" xfId="0" applyFont="1" applyBorder="1"/>
    <xf numFmtId="0" fontId="0" fillId="3" borderId="0" xfId="0" applyFont="1" applyFill="1"/>
    <xf numFmtId="0" fontId="6" fillId="0" borderId="22" xfId="0" applyFont="1" applyBorder="1"/>
    <xf numFmtId="44" fontId="5" fillId="0" borderId="2" xfId="0" applyNumberFormat="1" applyFont="1" applyBorder="1"/>
    <xf numFmtId="10" fontId="5" fillId="0" borderId="25" xfId="0" applyNumberFormat="1" applyFont="1" applyBorder="1"/>
    <xf numFmtId="44" fontId="5" fillId="0" borderId="18" xfId="0" applyNumberFormat="1" applyFont="1" applyBorder="1"/>
    <xf numFmtId="10" fontId="5" fillId="0" borderId="27" xfId="0" applyNumberFormat="1" applyFont="1" applyBorder="1"/>
    <xf numFmtId="44" fontId="5" fillId="0" borderId="29" xfId="0" applyNumberFormat="1" applyFont="1" applyBorder="1"/>
    <xf numFmtId="44" fontId="9" fillId="4" borderId="10" xfId="0" applyNumberFormat="1" applyFont="1" applyFill="1" applyBorder="1"/>
    <xf numFmtId="44" fontId="9" fillId="0" borderId="11" xfId="0" applyNumberFormat="1" applyFont="1" applyBorder="1"/>
    <xf numFmtId="44" fontId="9" fillId="0" borderId="10" xfId="0" applyNumberFormat="1" applyFont="1" applyBorder="1"/>
    <xf numFmtId="10" fontId="9" fillId="0" borderId="10" xfId="0" applyNumberFormat="1" applyFont="1" applyBorder="1"/>
    <xf numFmtId="0" fontId="10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17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11" fillId="0" borderId="0" xfId="0" applyFont="1"/>
    <xf numFmtId="0" fontId="26" fillId="0" borderId="0" xfId="0" applyFont="1"/>
    <xf numFmtId="17" fontId="26" fillId="0" borderId="0" xfId="0" applyNumberFormat="1" applyFont="1"/>
    <xf numFmtId="44" fontId="6" fillId="0" borderId="11" xfId="0" applyNumberFormat="1" applyFont="1" applyBorder="1" applyAlignment="1">
      <alignment horizontal="center"/>
    </xf>
    <xf numFmtId="0" fontId="7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4" fillId="0" borderId="3" xfId="0" applyFont="1" applyBorder="1"/>
    <xf numFmtId="44" fontId="4" fillId="0" borderId="3" xfId="0" applyNumberFormat="1" applyFont="1" applyBorder="1"/>
    <xf numFmtId="44" fontId="4" fillId="0" borderId="6" xfId="0" applyNumberFormat="1" applyFont="1" applyBorder="1"/>
    <xf numFmtId="44" fontId="25" fillId="0" borderId="6" xfId="0" applyNumberFormat="1" applyFont="1" applyBorder="1"/>
    <xf numFmtId="0" fontId="4" fillId="0" borderId="0" xfId="0" applyFont="1"/>
    <xf numFmtId="44" fontId="12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17" fillId="9" borderId="6" xfId="0" applyNumberFormat="1" applyFont="1" applyFill="1" applyBorder="1"/>
    <xf numFmtId="0" fontId="7" fillId="2" borderId="11" xfId="0" applyFont="1" applyFill="1" applyBorder="1"/>
    <xf numFmtId="0" fontId="7" fillId="2" borderId="22" xfId="0" applyFont="1" applyFill="1" applyBorder="1"/>
    <xf numFmtId="0" fontId="0" fillId="3" borderId="0" xfId="0" applyFont="1" applyFill="1" applyAlignment="1"/>
    <xf numFmtId="0" fontId="9" fillId="8" borderId="10" xfId="0" applyFont="1" applyFill="1" applyBorder="1" applyAlignment="1">
      <alignment horizontal="center"/>
    </xf>
    <xf numFmtId="44" fontId="19" fillId="0" borderId="10" xfId="0" applyNumberFormat="1" applyFont="1" applyBorder="1"/>
    <xf numFmtId="15" fontId="7" fillId="0" borderId="3" xfId="0" applyNumberFormat="1" applyFont="1" applyBorder="1" applyAlignment="1">
      <alignment horizontal="center" vertical="center"/>
    </xf>
    <xf numFmtId="15" fontId="7" fillId="0" borderId="6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wrapText="1"/>
    </xf>
    <xf numFmtId="0" fontId="9" fillId="0" borderId="22" xfId="0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9" fillId="0" borderId="0" xfId="0" applyFont="1"/>
    <xf numFmtId="0" fontId="6" fillId="0" borderId="35" xfId="0" applyFont="1" applyBorder="1"/>
    <xf numFmtId="0" fontId="6" fillId="0" borderId="23" xfId="0" applyFont="1" applyBorder="1"/>
    <xf numFmtId="15" fontId="3" fillId="0" borderId="26" xfId="0" applyNumberFormat="1" applyFont="1" applyBorder="1" applyAlignment="1">
      <alignment horizontal="center" vertical="center"/>
    </xf>
    <xf numFmtId="44" fontId="3" fillId="0" borderId="25" xfId="0" applyNumberFormat="1" applyFont="1" applyBorder="1"/>
    <xf numFmtId="44" fontId="3" fillId="0" borderId="27" xfId="0" applyNumberFormat="1" applyFont="1" applyBorder="1"/>
    <xf numFmtId="44" fontId="0" fillId="0" borderId="10" xfId="0" applyNumberFormat="1" applyBorder="1" applyAlignment="1">
      <alignment vertical="center"/>
    </xf>
    <xf numFmtId="15" fontId="3" fillId="0" borderId="47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/>
    <xf numFmtId="44" fontId="0" fillId="0" borderId="2" xfId="0" applyNumberFormat="1" applyBorder="1" applyAlignment="1">
      <alignment horizontal="center" vertical="center"/>
    </xf>
    <xf numFmtId="0" fontId="2" fillId="0" borderId="3" xfId="0" applyFont="1" applyBorder="1"/>
    <xf numFmtId="0" fontId="31" fillId="0" borderId="3" xfId="0" applyFont="1" applyBorder="1"/>
    <xf numFmtId="0" fontId="7" fillId="0" borderId="0" xfId="0" applyFont="1"/>
    <xf numFmtId="44" fontId="7" fillId="0" borderId="3" xfId="0" applyNumberFormat="1" applyFont="1" applyBorder="1"/>
    <xf numFmtId="44" fontId="30" fillId="0" borderId="6" xfId="0" applyNumberFormat="1" applyFont="1" applyBorder="1"/>
    <xf numFmtId="44" fontId="7" fillId="0" borderId="6" xfId="0" applyNumberFormat="1" applyFont="1" applyBorder="1"/>
    <xf numFmtId="44" fontId="30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1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0" fontId="2" fillId="0" borderId="2" xfId="0" applyFont="1" applyBorder="1"/>
    <xf numFmtId="0" fontId="2" fillId="0" borderId="29" xfId="0" applyFont="1" applyBorder="1"/>
    <xf numFmtId="15" fontId="6" fillId="0" borderId="35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5" fontId="4" fillId="0" borderId="48" xfId="0" applyNumberFormat="1" applyFont="1" applyBorder="1" applyAlignment="1">
      <alignment horizontal="center" vertical="center"/>
    </xf>
    <xf numFmtId="44" fontId="4" fillId="0" borderId="49" xfId="0" applyNumberFormat="1" applyFont="1" applyBorder="1"/>
    <xf numFmtId="44" fontId="25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7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44" fontId="32" fillId="0" borderId="3" xfId="0" applyNumberFormat="1" applyFont="1" applyBorder="1"/>
    <xf numFmtId="15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2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2" borderId="2" xfId="0" applyFont="1" applyFill="1" applyBorder="1"/>
    <xf numFmtId="44" fontId="8" fillId="0" borderId="1" xfId="0" applyNumberFormat="1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/>
    </xf>
    <xf numFmtId="44" fontId="8" fillId="0" borderId="2" xfId="0" applyNumberFormat="1" applyFont="1" applyBorder="1" applyAlignment="1">
      <alignment horizontal="center" vertical="center" wrapText="1"/>
    </xf>
    <xf numFmtId="44" fontId="33" fillId="0" borderId="1" xfId="0" applyNumberFormat="1" applyFont="1" applyBorder="1" applyAlignment="1">
      <alignment horizontal="center" vertical="center" wrapText="1"/>
    </xf>
    <xf numFmtId="44" fontId="33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44" fontId="8" fillId="9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/>
    <xf numFmtId="0" fontId="2" fillId="0" borderId="18" xfId="0" applyFont="1" applyBorder="1"/>
    <xf numFmtId="0" fontId="0" fillId="0" borderId="0" xfId="0" applyFont="1" applyAlignment="1">
      <alignment horizontal="left"/>
    </xf>
    <xf numFmtId="44" fontId="37" fillId="0" borderId="3" xfId="0" applyNumberFormat="1" applyFont="1" applyBorder="1"/>
    <xf numFmtId="0" fontId="7" fillId="0" borderId="6" xfId="0" applyFont="1" applyBorder="1"/>
    <xf numFmtId="44" fontId="38" fillId="3" borderId="5" xfId="0" applyNumberFormat="1" applyFont="1" applyFill="1" applyBorder="1"/>
    <xf numFmtId="44" fontId="38" fillId="3" borderId="6" xfId="0" applyNumberFormat="1" applyFont="1" applyFill="1" applyBorder="1"/>
    <xf numFmtId="44" fontId="38" fillId="3" borderId="38" xfId="0" applyNumberFormat="1" applyFont="1" applyFill="1" applyBorder="1"/>
    <xf numFmtId="0" fontId="38" fillId="3" borderId="0" xfId="0" applyFont="1" applyFill="1" applyBorder="1"/>
    <xf numFmtId="44" fontId="38" fillId="3" borderId="0" xfId="0" applyNumberFormat="1" applyFont="1" applyFill="1" applyBorder="1"/>
    <xf numFmtId="0" fontId="38" fillId="3" borderId="9" xfId="0" applyFont="1" applyFill="1" applyBorder="1"/>
    <xf numFmtId="44" fontId="38" fillId="3" borderId="8" xfId="0" applyNumberFormat="1" applyFont="1" applyFill="1" applyBorder="1"/>
    <xf numFmtId="0" fontId="38" fillId="3" borderId="7" xfId="0" applyFont="1" applyFill="1" applyBorder="1"/>
    <xf numFmtId="0" fontId="38" fillId="3" borderId="44" xfId="0" applyFont="1" applyFill="1" applyBorder="1"/>
    <xf numFmtId="44" fontId="38" fillId="3" borderId="15" xfId="0" applyNumberFormat="1" applyFont="1" applyFill="1" applyBorder="1"/>
    <xf numFmtId="0" fontId="37" fillId="3" borderId="0" xfId="0" applyFont="1" applyFill="1" applyBorder="1" applyAlignment="1">
      <alignment horizontal="center" vertical="center"/>
    </xf>
    <xf numFmtId="15" fontId="40" fillId="3" borderId="7" xfId="0" applyNumberFormat="1" applyFont="1" applyFill="1" applyBorder="1" applyAlignment="1">
      <alignment horizontal="left" vertical="center"/>
    </xf>
    <xf numFmtId="44" fontId="40" fillId="3" borderId="6" xfId="0" applyNumberFormat="1" applyFont="1" applyFill="1" applyBorder="1"/>
    <xf numFmtId="15" fontId="40" fillId="3" borderId="44" xfId="0" applyNumberFormat="1" applyFont="1" applyFill="1" applyBorder="1" applyAlignment="1">
      <alignment horizontal="left" vertical="center"/>
    </xf>
    <xf numFmtId="0" fontId="38" fillId="3" borderId="15" xfId="0" applyFont="1" applyFill="1" applyBorder="1"/>
    <xf numFmtId="44" fontId="40" fillId="3" borderId="38" xfId="0" applyNumberFormat="1" applyFont="1" applyFill="1" applyBorder="1"/>
    <xf numFmtId="0" fontId="0" fillId="11" borderId="0" xfId="0" applyFont="1" applyFill="1"/>
    <xf numFmtId="0" fontId="41" fillId="0" borderId="10" xfId="0" applyFont="1" applyBorder="1" applyAlignment="1"/>
    <xf numFmtId="15" fontId="39" fillId="3" borderId="9" xfId="0" applyNumberFormat="1" applyFont="1" applyFill="1" applyBorder="1" applyAlignment="1">
      <alignment horizontal="left" vertical="center"/>
    </xf>
    <xf numFmtId="0" fontId="37" fillId="3" borderId="8" xfId="0" applyFont="1" applyFill="1" applyBorder="1" applyAlignment="1">
      <alignment horizontal="center" vertical="center"/>
    </xf>
    <xf numFmtId="0" fontId="37" fillId="3" borderId="5" xfId="0" applyFont="1" applyFill="1" applyBorder="1"/>
    <xf numFmtId="15" fontId="37" fillId="3" borderId="7" xfId="0" applyNumberFormat="1" applyFont="1" applyFill="1" applyBorder="1" applyAlignment="1">
      <alignment horizontal="left" vertical="center"/>
    </xf>
    <xf numFmtId="44" fontId="39" fillId="3" borderId="6" xfId="0" applyNumberFormat="1" applyFont="1" applyFill="1" applyBorder="1"/>
    <xf numFmtId="15" fontId="37" fillId="3" borderId="44" xfId="0" applyNumberFormat="1" applyFont="1" applyFill="1" applyBorder="1" applyAlignment="1">
      <alignment horizontal="left" vertical="center"/>
    </xf>
    <xf numFmtId="0" fontId="37" fillId="3" borderId="15" xfId="0" applyFont="1" applyFill="1" applyBorder="1" applyAlignment="1">
      <alignment horizontal="center" vertical="center"/>
    </xf>
    <xf numFmtId="44" fontId="39" fillId="3" borderId="38" xfId="0" applyNumberFormat="1" applyFont="1" applyFill="1" applyBorder="1"/>
    <xf numFmtId="15" fontId="7" fillId="9" borderId="3" xfId="0" applyNumberFormat="1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3" xfId="0" applyFont="1" applyFill="1" applyBorder="1"/>
    <xf numFmtId="0" fontId="7" fillId="9" borderId="7" xfId="0" applyFont="1" applyFill="1" applyBorder="1"/>
    <xf numFmtId="44" fontId="9" fillId="0" borderId="16" xfId="0" applyNumberFormat="1" applyFont="1" applyBorder="1"/>
    <xf numFmtId="0" fontId="18" fillId="0" borderId="3" xfId="0" applyFont="1" applyBorder="1" applyAlignment="1">
      <alignment horizontal="center" vertical="center"/>
    </xf>
    <xf numFmtId="44" fontId="30" fillId="3" borderId="3" xfId="0" applyNumberFormat="1" applyFont="1" applyFill="1" applyBorder="1"/>
    <xf numFmtId="44" fontId="0" fillId="3" borderId="6" xfId="0" applyNumberFormat="1" applyFill="1" applyBorder="1"/>
    <xf numFmtId="44" fontId="7" fillId="3" borderId="6" xfId="0" applyNumberFormat="1" applyFont="1" applyFill="1" applyBorder="1"/>
    <xf numFmtId="44" fontId="7" fillId="3" borderId="3" xfId="0" applyNumberFormat="1" applyFont="1" applyFill="1" applyBorder="1"/>
    <xf numFmtId="44" fontId="0" fillId="3" borderId="3" xfId="0" applyNumberFormat="1" applyFill="1" applyBorder="1"/>
    <xf numFmtId="0" fontId="6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46" xfId="0" applyFont="1" applyBorder="1"/>
    <xf numFmtId="10" fontId="5" fillId="0" borderId="31" xfId="0" applyNumberFormat="1" applyFont="1" applyBorder="1"/>
    <xf numFmtId="44" fontId="42" fillId="8" borderId="0" xfId="0" applyNumberFormat="1" applyFont="1" applyFill="1" applyBorder="1" applyAlignment="1">
      <alignment vertical="center" wrapText="1"/>
    </xf>
    <xf numFmtId="44" fontId="36" fillId="8" borderId="10" xfId="0" applyNumberFormat="1" applyFont="1" applyFill="1" applyBorder="1"/>
    <xf numFmtId="44" fontId="43" fillId="5" borderId="6" xfId="0" applyNumberFormat="1" applyFont="1" applyFill="1" applyBorder="1" applyAlignment="1">
      <alignment horizontal="center"/>
    </xf>
    <xf numFmtId="44" fontId="36" fillId="5" borderId="1" xfId="0" applyNumberFormat="1" applyFont="1" applyFill="1" applyBorder="1" applyAlignment="1">
      <alignment horizontal="center" vertical="center"/>
    </xf>
    <xf numFmtId="44" fontId="43" fillId="5" borderId="6" xfId="0" applyNumberFormat="1" applyFont="1" applyFill="1" applyBorder="1"/>
    <xf numFmtId="44" fontId="43" fillId="0" borderId="10" xfId="0" applyNumberFormat="1" applyFont="1" applyBorder="1"/>
    <xf numFmtId="44" fontId="43" fillId="0" borderId="6" xfId="0" applyNumberFormat="1" applyFont="1" applyBorder="1"/>
    <xf numFmtId="44" fontId="43" fillId="0" borderId="0" xfId="0" applyNumberFormat="1" applyFont="1"/>
    <xf numFmtId="44" fontId="36" fillId="8" borderId="43" xfId="0" applyNumberFormat="1" applyFont="1" applyFill="1" applyBorder="1"/>
    <xf numFmtId="44" fontId="43" fillId="8" borderId="2" xfId="0" applyNumberFormat="1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44" fontId="0" fillId="3" borderId="0" xfId="0" applyNumberFormat="1" applyFont="1" applyFill="1" applyBorder="1" applyAlignment="1">
      <alignment horizontal="center"/>
    </xf>
    <xf numFmtId="0" fontId="16" fillId="0" borderId="2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44" fillId="8" borderId="19" xfId="0" applyFont="1" applyFill="1" applyBorder="1" applyAlignment="1">
      <alignment horizontal="center" vertical="center" wrapText="1"/>
    </xf>
    <xf numFmtId="0" fontId="44" fillId="8" borderId="54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10" fontId="6" fillId="0" borderId="23" xfId="0" applyNumberFormat="1" applyFont="1" applyBorder="1" applyAlignment="1">
      <alignment horizontal="center" wrapText="1"/>
    </xf>
    <xf numFmtId="10" fontId="6" fillId="0" borderId="25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4" fontId="9" fillId="0" borderId="19" xfId="0" applyNumberFormat="1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4" fontId="9" fillId="0" borderId="43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4" fillId="0" borderId="35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15" fontId="28" fillId="0" borderId="9" xfId="0" applyNumberFormat="1" applyFont="1" applyBorder="1" applyAlignment="1">
      <alignment horizontal="center" vertical="center" wrapText="1"/>
    </xf>
    <xf numFmtId="15" fontId="28" fillId="0" borderId="8" xfId="0" applyNumberFormat="1" applyFont="1" applyBorder="1" applyAlignment="1">
      <alignment horizontal="center" vertical="center" wrapText="1"/>
    </xf>
    <xf numFmtId="15" fontId="28" fillId="0" borderId="7" xfId="0" applyNumberFormat="1" applyFont="1" applyBorder="1" applyAlignment="1">
      <alignment horizontal="center" vertical="center" wrapText="1"/>
    </xf>
    <xf numFmtId="15" fontId="28" fillId="0" borderId="0" xfId="0" applyNumberFormat="1" applyFont="1" applyBorder="1" applyAlignment="1">
      <alignment horizontal="center" vertical="center" wrapText="1"/>
    </xf>
    <xf numFmtId="15" fontId="40" fillId="3" borderId="9" xfId="0" applyNumberFormat="1" applyFont="1" applyFill="1" applyBorder="1" applyAlignment="1">
      <alignment horizontal="left" vertical="center"/>
    </xf>
    <xf numFmtId="15" fontId="40" fillId="3" borderId="8" xfId="0" applyNumberFormat="1" applyFont="1" applyFill="1" applyBorder="1" applyAlignment="1">
      <alignment horizontal="left" vertical="center"/>
    </xf>
    <xf numFmtId="15" fontId="40" fillId="3" borderId="5" xfId="0" applyNumberFormat="1" applyFont="1" applyFill="1" applyBorder="1" applyAlignment="1">
      <alignment horizontal="left" vertical="center"/>
    </xf>
    <xf numFmtId="0" fontId="18" fillId="0" borderId="7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9" fillId="8" borderId="18" xfId="0" applyNumberFormat="1" applyFont="1" applyFill="1" applyBorder="1" applyAlignment="1">
      <alignment horizontal="center" vertical="center" wrapText="1"/>
    </xf>
    <xf numFmtId="44" fontId="9" fillId="8" borderId="3" xfId="0" applyNumberFormat="1" applyFont="1" applyFill="1" applyBorder="1" applyAlignment="1">
      <alignment horizontal="center" vertical="center" wrapText="1"/>
    </xf>
    <xf numFmtId="44" fontId="29" fillId="7" borderId="0" xfId="0" applyNumberFormat="1" applyFont="1" applyFill="1" applyBorder="1" applyAlignment="1">
      <alignment horizontal="center" vertical="center" wrapText="1"/>
    </xf>
    <xf numFmtId="44" fontId="29" fillId="7" borderId="6" xfId="0" applyNumberFormat="1" applyFont="1" applyFill="1" applyBorder="1" applyAlignment="1">
      <alignment horizontal="center" vertical="center" wrapText="1"/>
    </xf>
    <xf numFmtId="44" fontId="29" fillId="7" borderId="14" xfId="0" applyNumberFormat="1" applyFont="1" applyFill="1" applyBorder="1" applyAlignment="1">
      <alignment horizontal="center" vertical="center" wrapText="1"/>
    </xf>
    <xf numFmtId="44" fontId="29" fillId="7" borderId="45" xfId="0" applyNumberFormat="1" applyFont="1" applyFill="1" applyBorder="1" applyAlignment="1">
      <alignment horizontal="center" vertical="center" wrapText="1"/>
    </xf>
    <xf numFmtId="15" fontId="28" fillId="0" borderId="2" xfId="0" applyNumberFormat="1" applyFont="1" applyBorder="1" applyAlignment="1">
      <alignment horizontal="center" vertical="center" wrapText="1"/>
    </xf>
    <xf numFmtId="44" fontId="9" fillId="8" borderId="4" xfId="0" applyNumberFormat="1" applyFont="1" applyFill="1" applyBorder="1" applyAlignment="1">
      <alignment horizontal="center" vertical="center" wrapText="1"/>
    </xf>
    <xf numFmtId="15" fontId="7" fillId="10" borderId="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9" fillId="5" borderId="35" xfId="0" applyNumberFormat="1" applyFont="1" applyFill="1" applyBorder="1" applyAlignment="1">
      <alignment horizontal="center" vertical="center" wrapText="1"/>
    </xf>
    <xf numFmtId="44" fontId="9" fillId="5" borderId="26" xfId="0" applyNumberFormat="1" applyFont="1" applyFill="1" applyBorder="1" applyAlignment="1">
      <alignment horizontal="center" vertical="center" wrapText="1"/>
    </xf>
    <xf numFmtId="15" fontId="6" fillId="5" borderId="35" xfId="0" applyNumberFormat="1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15" fontId="6" fillId="5" borderId="23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44" fontId="9" fillId="5" borderId="23" xfId="0" applyNumberFormat="1" applyFont="1" applyFill="1" applyBorder="1" applyAlignment="1">
      <alignment horizontal="center" vertical="center"/>
    </xf>
    <xf numFmtId="44" fontId="9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36" fillId="5" borderId="25" xfId="0" applyNumberFormat="1" applyFont="1" applyFill="1" applyBorder="1" applyAlignment="1">
      <alignment horizontal="center" vertical="center"/>
    </xf>
    <xf numFmtId="44" fontId="36" fillId="5" borderId="31" xfId="0" applyNumberFormat="1" applyFont="1" applyFill="1" applyBorder="1" applyAlignment="1">
      <alignment horizontal="center" vertical="center"/>
    </xf>
    <xf numFmtId="44" fontId="9" fillId="5" borderId="26" xfId="0" applyNumberFormat="1" applyFont="1" applyFill="1" applyBorder="1" applyAlignment="1">
      <alignment horizontal="center" vertical="center"/>
    </xf>
    <xf numFmtId="44" fontId="9" fillId="5" borderId="28" xfId="0" applyNumberFormat="1" applyFont="1" applyFill="1" applyBorder="1" applyAlignment="1">
      <alignment horizontal="center" vertical="center"/>
    </xf>
    <xf numFmtId="44" fontId="9" fillId="5" borderId="24" xfId="0" applyNumberFormat="1" applyFont="1" applyFill="1" applyBorder="1" applyAlignment="1">
      <alignment horizontal="center" vertical="center"/>
    </xf>
    <xf numFmtId="44" fontId="34" fillId="0" borderId="26" xfId="0" applyNumberFormat="1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44" fontId="36" fillId="5" borderId="40" xfId="0" applyNumberFormat="1" applyFont="1" applyFill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10" fontId="35" fillId="0" borderId="23" xfId="0" applyNumberFormat="1" applyFont="1" applyBorder="1" applyAlignment="1">
      <alignment horizontal="center" vertical="center" wrapText="1"/>
    </xf>
    <xf numFmtId="10" fontId="35" fillId="0" borderId="27" xfId="0" applyNumberFormat="1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34" fillId="0" borderId="28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0" fontId="34" fillId="0" borderId="23" xfId="0" applyNumberFormat="1" applyFont="1" applyBorder="1" applyAlignment="1">
      <alignment horizontal="center" vertical="center"/>
    </xf>
    <xf numFmtId="10" fontId="34" fillId="0" borderId="25" xfId="0" applyNumberFormat="1" applyFont="1" applyBorder="1" applyAlignment="1">
      <alignment horizontal="center" vertical="center"/>
    </xf>
    <xf numFmtId="10" fontId="34" fillId="0" borderId="31" xfId="0" applyNumberFormat="1" applyFont="1" applyBorder="1" applyAlignment="1">
      <alignment horizontal="center" vertical="center"/>
    </xf>
    <xf numFmtId="10" fontId="34" fillId="0" borderId="40" xfId="0" applyNumberFormat="1" applyFont="1" applyBorder="1" applyAlignment="1">
      <alignment horizontal="center" vertical="center"/>
    </xf>
    <xf numFmtId="44" fontId="34" fillId="0" borderId="35" xfId="0" applyNumberFormat="1" applyFont="1" applyBorder="1" applyAlignment="1">
      <alignment horizontal="center" vertical="center"/>
    </xf>
    <xf numFmtId="44" fontId="34" fillId="0" borderId="24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19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7912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30480</xdr:colOff>
      <xdr:row>0</xdr:row>
      <xdr:rowOff>182880</xdr:rowOff>
    </xdr:from>
    <xdr:to>
      <xdr:col>8</xdr:col>
      <xdr:colOff>106952</xdr:colOff>
      <xdr:row>3</xdr:row>
      <xdr:rowOff>114300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8288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281940</xdr:colOff>
      <xdr:row>0</xdr:row>
      <xdr:rowOff>137160</xdr:rowOff>
    </xdr:from>
    <xdr:to>
      <xdr:col>6</xdr:col>
      <xdr:colOff>807720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662940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441960</xdr:colOff>
      <xdr:row>1</xdr:row>
      <xdr:rowOff>60960</xdr:rowOff>
    </xdr:from>
    <xdr:to>
      <xdr:col>6</xdr:col>
      <xdr:colOff>541292</xdr:colOff>
      <xdr:row>3</xdr:row>
      <xdr:rowOff>190500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5CA89A4E-96D9-4FA7-9C5A-2A5188E50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7280" y="25908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46</xdr:row>
      <xdr:rowOff>60961</xdr:rowOff>
    </xdr:from>
    <xdr:to>
      <xdr:col>3</xdr:col>
      <xdr:colOff>419100</xdr:colOff>
      <xdr:row>47</xdr:row>
      <xdr:rowOff>274321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1"/>
          <a:ext cx="1135380" cy="411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922020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624840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K43"/>
  <sheetViews>
    <sheetView workbookViewId="0">
      <selection activeCell="M9" sqref="M9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1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2.296875" style="24" customWidth="1"/>
    <col min="10" max="10" width="7.8984375" style="24"/>
    <col min="11" max="11" width="8.59765625" style="24" bestFit="1" customWidth="1"/>
    <col min="12" max="16384" width="7.8984375" style="24"/>
  </cols>
  <sheetData>
    <row r="6" spans="1:11" ht="7.2" customHeight="1" thickBot="1" x14ac:dyDescent="0.35"/>
    <row r="7" spans="1:11" ht="26.4" thickBot="1" x14ac:dyDescent="0.55000000000000004">
      <c r="A7" s="191" t="s">
        <v>53</v>
      </c>
      <c r="B7" s="192"/>
      <c r="C7" s="192"/>
      <c r="D7" s="192"/>
      <c r="E7" s="192"/>
      <c r="F7" s="192"/>
      <c r="G7" s="192"/>
      <c r="H7" s="192"/>
      <c r="I7" s="193"/>
    </row>
    <row r="8" spans="1:11" ht="12" customHeight="1" thickBot="1" x14ac:dyDescent="0.55000000000000004">
      <c r="A8" s="42"/>
      <c r="B8" s="42"/>
      <c r="C8" s="42"/>
      <c r="D8" s="42"/>
      <c r="E8" s="42"/>
      <c r="F8" s="42"/>
      <c r="G8" s="42"/>
      <c r="H8" s="42"/>
      <c r="I8" s="42"/>
    </row>
    <row r="9" spans="1:11" ht="16.8" customHeight="1" x14ac:dyDescent="0.5">
      <c r="A9" s="42"/>
      <c r="B9" s="200" t="s">
        <v>19</v>
      </c>
      <c r="C9" s="204" t="s">
        <v>14</v>
      </c>
      <c r="D9" s="32" t="s">
        <v>8</v>
      </c>
      <c r="E9" s="197"/>
      <c r="F9" s="32" t="s">
        <v>9</v>
      </c>
      <c r="G9" s="32" t="s">
        <v>10</v>
      </c>
      <c r="H9" s="202" t="s">
        <v>17</v>
      </c>
      <c r="I9" s="42"/>
      <c r="K9" s="188" t="s">
        <v>137</v>
      </c>
    </row>
    <row r="10" spans="1:11" ht="16.8" customHeight="1" x14ac:dyDescent="0.5">
      <c r="A10" s="42"/>
      <c r="B10" s="201"/>
      <c r="C10" s="205"/>
      <c r="D10" s="169" t="s">
        <v>11</v>
      </c>
      <c r="E10" s="198"/>
      <c r="F10" s="169" t="s">
        <v>12</v>
      </c>
      <c r="G10" s="169" t="s">
        <v>12</v>
      </c>
      <c r="H10" s="203"/>
      <c r="I10" s="42"/>
      <c r="K10" s="189"/>
    </row>
    <row r="11" spans="1:11" ht="16.8" customHeight="1" x14ac:dyDescent="0.5">
      <c r="A11" s="42"/>
      <c r="B11" s="43" t="s">
        <v>20</v>
      </c>
      <c r="C11" s="127" t="s">
        <v>106</v>
      </c>
      <c r="D11" s="33">
        <v>25959</v>
      </c>
      <c r="E11" s="198"/>
      <c r="F11" s="33">
        <v>7959</v>
      </c>
      <c r="G11" s="33">
        <f>'Income 20-21'!E3</f>
        <v>7900</v>
      </c>
      <c r="H11" s="34">
        <f>SUM(G11/F11)</f>
        <v>0.99258700841814296</v>
      </c>
      <c r="I11" s="42"/>
      <c r="K11" s="189"/>
    </row>
    <row r="12" spans="1:11" ht="16.8" customHeight="1" thickBot="1" x14ac:dyDescent="0.55000000000000004">
      <c r="A12" s="42"/>
      <c r="B12" s="43" t="s">
        <v>21</v>
      </c>
      <c r="C12" s="127" t="s">
        <v>107</v>
      </c>
      <c r="D12" s="33">
        <v>1298.78</v>
      </c>
      <c r="E12" s="198"/>
      <c r="F12" s="33">
        <v>738.96</v>
      </c>
      <c r="G12" s="33">
        <f>'Income 20-21'!F3</f>
        <v>0</v>
      </c>
      <c r="H12" s="34">
        <f t="shared" ref="H12:H15" si="0">SUM(G12/F12)</f>
        <v>0</v>
      </c>
      <c r="I12" s="42"/>
      <c r="K12" s="181">
        <f>'Expend 20-21'!AE3</f>
        <v>234.54</v>
      </c>
    </row>
    <row r="13" spans="1:11" ht="16.8" customHeight="1" x14ac:dyDescent="0.5">
      <c r="A13" s="42"/>
      <c r="B13" s="43" t="s">
        <v>22</v>
      </c>
      <c r="C13" s="127" t="s">
        <v>112</v>
      </c>
      <c r="D13" s="33">
        <v>488.5</v>
      </c>
      <c r="E13" s="198"/>
      <c r="F13" s="33">
        <v>0</v>
      </c>
      <c r="G13" s="33">
        <f>'Income 20-21'!G3</f>
        <v>38.4</v>
      </c>
      <c r="H13" s="34">
        <v>0</v>
      </c>
      <c r="I13" s="42"/>
    </row>
    <row r="14" spans="1:11" ht="13.2" customHeight="1" thickBot="1" x14ac:dyDescent="0.55000000000000004">
      <c r="A14" s="42"/>
      <c r="B14" s="183"/>
      <c r="C14" s="183"/>
      <c r="D14" s="199"/>
      <c r="E14" s="183"/>
      <c r="F14" s="199"/>
      <c r="G14" s="199"/>
      <c r="H14" s="199"/>
      <c r="I14" s="42"/>
    </row>
    <row r="15" spans="1:11" ht="18.600000000000001" customHeight="1" thickBot="1" x14ac:dyDescent="0.55000000000000004">
      <c r="A15" s="42"/>
      <c r="B15" s="184"/>
      <c r="C15" s="184"/>
      <c r="D15" s="40">
        <f>SUM(D11:D13)</f>
        <v>27746.28</v>
      </c>
      <c r="E15" s="38"/>
      <c r="F15" s="40">
        <f>SUM(F11:F13)</f>
        <v>8697.9599999999991</v>
      </c>
      <c r="G15" s="40">
        <f>SUM(G11:G13)</f>
        <v>7938.4</v>
      </c>
      <c r="H15" s="41">
        <f t="shared" si="0"/>
        <v>0.91267377637974889</v>
      </c>
      <c r="I15" s="42"/>
    </row>
    <row r="16" spans="1:11" ht="16.2" thickBot="1" x14ac:dyDescent="0.35">
      <c r="A16" s="31"/>
      <c r="B16" s="184"/>
      <c r="C16" s="184"/>
      <c r="D16" s="184"/>
      <c r="E16" s="184"/>
      <c r="F16" s="184"/>
      <c r="G16" s="184"/>
      <c r="H16" s="184"/>
      <c r="I16" s="184"/>
    </row>
    <row r="17" spans="1:9" x14ac:dyDescent="0.3">
      <c r="A17" s="31"/>
      <c r="B17" s="200" t="s">
        <v>19</v>
      </c>
      <c r="C17" s="186" t="s">
        <v>0</v>
      </c>
      <c r="D17" s="32" t="s">
        <v>8</v>
      </c>
      <c r="E17" s="194"/>
      <c r="F17" s="32" t="s">
        <v>9</v>
      </c>
      <c r="G17" s="32" t="s">
        <v>10</v>
      </c>
      <c r="H17" s="202" t="s">
        <v>17</v>
      </c>
      <c r="I17" s="184"/>
    </row>
    <row r="18" spans="1:9" x14ac:dyDescent="0.3">
      <c r="A18" s="31"/>
      <c r="B18" s="201"/>
      <c r="C18" s="187"/>
      <c r="D18" s="30" t="s">
        <v>11</v>
      </c>
      <c r="E18" s="195"/>
      <c r="F18" s="30" t="s">
        <v>12</v>
      </c>
      <c r="G18" s="30" t="s">
        <v>12</v>
      </c>
      <c r="H18" s="203"/>
      <c r="I18" s="184"/>
    </row>
    <row r="19" spans="1:9" x14ac:dyDescent="0.3">
      <c r="A19" s="31"/>
      <c r="B19" s="43" t="s">
        <v>23</v>
      </c>
      <c r="C19" s="97" t="s">
        <v>67</v>
      </c>
      <c r="D19" s="33">
        <v>160.86000000000001</v>
      </c>
      <c r="E19" s="195"/>
      <c r="F19" s="33">
        <v>169.3</v>
      </c>
      <c r="G19" s="33">
        <f>'Expend 20-21'!L3</f>
        <v>169.3</v>
      </c>
      <c r="H19" s="34">
        <f t="shared" ref="H19:H29" si="1">SUM(G19/F19)</f>
        <v>1</v>
      </c>
      <c r="I19" s="184"/>
    </row>
    <row r="20" spans="1:9" x14ac:dyDescent="0.3">
      <c r="A20" s="31"/>
      <c r="B20" s="43" t="s">
        <v>24</v>
      </c>
      <c r="C20" s="97" t="s">
        <v>13</v>
      </c>
      <c r="D20" s="33">
        <v>218</v>
      </c>
      <c r="E20" s="195"/>
      <c r="F20" s="33">
        <v>225</v>
      </c>
      <c r="G20" s="33">
        <f>'Expend 20-21'!M3</f>
        <v>218</v>
      </c>
      <c r="H20" s="34">
        <f>SUM(G20/F20)</f>
        <v>0.96888888888888891</v>
      </c>
      <c r="I20" s="184"/>
    </row>
    <row r="21" spans="1:9" x14ac:dyDescent="0.3">
      <c r="A21" s="31"/>
      <c r="B21" s="43" t="s">
        <v>25</v>
      </c>
      <c r="C21" s="97" t="s">
        <v>89</v>
      </c>
      <c r="D21" s="33">
        <v>250</v>
      </c>
      <c r="E21" s="195"/>
      <c r="F21" s="33">
        <v>250</v>
      </c>
      <c r="G21" s="33">
        <f>'Expend 20-21'!N3</f>
        <v>250</v>
      </c>
      <c r="H21" s="34">
        <f>SUM(G21/F21)</f>
        <v>1</v>
      </c>
      <c r="I21" s="184"/>
    </row>
    <row r="22" spans="1:9" x14ac:dyDescent="0.3">
      <c r="A22" s="31"/>
      <c r="B22" s="43" t="s">
        <v>26</v>
      </c>
      <c r="C22" s="97" t="s">
        <v>90</v>
      </c>
      <c r="D22" s="33">
        <v>286.69</v>
      </c>
      <c r="E22" s="195"/>
      <c r="F22" s="33">
        <v>295</v>
      </c>
      <c r="G22" s="33">
        <f>'Expend 20-21'!O3</f>
        <v>248.7</v>
      </c>
      <c r="H22" s="34">
        <f>SUM(G22/F22)</f>
        <v>0.84305084745762704</v>
      </c>
      <c r="I22" s="184"/>
    </row>
    <row r="23" spans="1:9" x14ac:dyDescent="0.3">
      <c r="A23" s="31"/>
      <c r="B23" s="43" t="s">
        <v>27</v>
      </c>
      <c r="C23" s="97" t="s">
        <v>91</v>
      </c>
      <c r="D23" s="33">
        <v>184.8</v>
      </c>
      <c r="E23" s="195"/>
      <c r="F23" s="33">
        <v>60</v>
      </c>
      <c r="G23" s="33">
        <f>'Expend 20-21'!P3</f>
        <v>60</v>
      </c>
      <c r="H23" s="34">
        <f>SUM(G23/F23)</f>
        <v>1</v>
      </c>
      <c r="I23" s="184"/>
    </row>
    <row r="24" spans="1:9" x14ac:dyDescent="0.3">
      <c r="A24" s="31"/>
      <c r="B24" s="43" t="s">
        <v>28</v>
      </c>
      <c r="C24" s="97" t="s">
        <v>97</v>
      </c>
      <c r="D24" s="33">
        <v>452.59</v>
      </c>
      <c r="E24" s="195"/>
      <c r="F24" s="33">
        <v>1400</v>
      </c>
      <c r="G24" s="33">
        <f>'Expend 20-21'!Q3</f>
        <v>520.4</v>
      </c>
      <c r="H24" s="34">
        <f t="shared" ref="H24:H28" si="2">SUM(G24/F24)</f>
        <v>0.37171428571428572</v>
      </c>
      <c r="I24" s="184"/>
    </row>
    <row r="25" spans="1:9" x14ac:dyDescent="0.3">
      <c r="A25" s="31"/>
      <c r="B25" s="43" t="s">
        <v>29</v>
      </c>
      <c r="C25" s="97" t="s">
        <v>108</v>
      </c>
      <c r="D25" s="33">
        <v>0</v>
      </c>
      <c r="E25" s="195"/>
      <c r="F25" s="33">
        <v>3200</v>
      </c>
      <c r="G25" s="33">
        <f>'Expend 20-21'!R3</f>
        <v>3200</v>
      </c>
      <c r="H25" s="34">
        <f t="shared" si="2"/>
        <v>1</v>
      </c>
      <c r="I25" s="184"/>
    </row>
    <row r="26" spans="1:9" x14ac:dyDescent="0.3">
      <c r="A26" s="31"/>
      <c r="B26" s="43" t="s">
        <v>30</v>
      </c>
      <c r="C26" s="97" t="s">
        <v>111</v>
      </c>
      <c r="D26" s="33">
        <v>47.3</v>
      </c>
      <c r="E26" s="195"/>
      <c r="F26" s="33">
        <v>50</v>
      </c>
      <c r="G26" s="33">
        <f>'Expend 20-21'!S3</f>
        <v>36.4</v>
      </c>
      <c r="H26" s="34">
        <f t="shared" si="2"/>
        <v>0.72799999999999998</v>
      </c>
      <c r="I26" s="184"/>
    </row>
    <row r="27" spans="1:9" x14ac:dyDescent="0.3">
      <c r="A27" s="31"/>
      <c r="B27" s="43" t="s">
        <v>31</v>
      </c>
      <c r="C27" s="97" t="s">
        <v>85</v>
      </c>
      <c r="D27" s="33">
        <v>0</v>
      </c>
      <c r="E27" s="195"/>
      <c r="F27" s="33">
        <v>100</v>
      </c>
      <c r="G27" s="33">
        <f>'Expend 20-21'!T3</f>
        <v>0</v>
      </c>
      <c r="H27" s="34">
        <f t="shared" si="2"/>
        <v>0</v>
      </c>
      <c r="I27" s="184"/>
    </row>
    <row r="28" spans="1:9" x14ac:dyDescent="0.3">
      <c r="A28" s="31"/>
      <c r="B28" s="43" t="s">
        <v>32</v>
      </c>
      <c r="C28" s="97" t="s">
        <v>105</v>
      </c>
      <c r="D28" s="33">
        <v>3063.44</v>
      </c>
      <c r="E28" s="195"/>
      <c r="F28" s="33">
        <v>1663.44</v>
      </c>
      <c r="G28" s="33">
        <f>'Expend 20-21'!U3</f>
        <v>924.16</v>
      </c>
      <c r="H28" s="34">
        <f t="shared" si="2"/>
        <v>0.55557158659164141</v>
      </c>
      <c r="I28" s="184"/>
    </row>
    <row r="29" spans="1:9" x14ac:dyDescent="0.3">
      <c r="A29" s="31"/>
      <c r="B29" s="43" t="s">
        <v>33</v>
      </c>
      <c r="C29" s="97" t="s">
        <v>98</v>
      </c>
      <c r="D29" s="33">
        <v>293.89999999999998</v>
      </c>
      <c r="E29" s="195"/>
      <c r="F29" s="33">
        <v>200</v>
      </c>
      <c r="G29" s="33">
        <f>'Expend 20-21'!V3</f>
        <v>0</v>
      </c>
      <c r="H29" s="34">
        <f t="shared" si="1"/>
        <v>0</v>
      </c>
      <c r="I29" s="184"/>
    </row>
    <row r="30" spans="1:9" x14ac:dyDescent="0.3">
      <c r="A30" s="31"/>
      <c r="B30" s="43" t="s">
        <v>92</v>
      </c>
      <c r="C30" s="97" t="s">
        <v>86</v>
      </c>
      <c r="D30" s="33">
        <v>0</v>
      </c>
      <c r="E30" s="195"/>
      <c r="F30" s="33">
        <v>100</v>
      </c>
      <c r="G30" s="33">
        <f>'Expend 20-21'!W3</f>
        <v>0</v>
      </c>
      <c r="H30" s="34">
        <f>SUM(G30/F30)</f>
        <v>0</v>
      </c>
      <c r="I30" s="184"/>
    </row>
    <row r="31" spans="1:9" x14ac:dyDescent="0.3">
      <c r="A31" s="31"/>
      <c r="B31" s="43" t="s">
        <v>93</v>
      </c>
      <c r="C31" s="97" t="s">
        <v>87</v>
      </c>
      <c r="D31" s="33">
        <v>71.989999999999995</v>
      </c>
      <c r="E31" s="195"/>
      <c r="F31" s="33">
        <v>100</v>
      </c>
      <c r="G31" s="33">
        <f>'Expend 20-21'!X3</f>
        <v>0</v>
      </c>
      <c r="H31" s="34">
        <f>SUM(G31/F31)</f>
        <v>0</v>
      </c>
      <c r="I31" s="184"/>
    </row>
    <row r="32" spans="1:9" x14ac:dyDescent="0.3">
      <c r="A32" s="31"/>
      <c r="B32" s="43" t="s">
        <v>94</v>
      </c>
      <c r="C32" s="97" t="s">
        <v>99</v>
      </c>
      <c r="D32" s="33">
        <v>1</v>
      </c>
      <c r="E32" s="195"/>
      <c r="F32" s="33">
        <v>100</v>
      </c>
      <c r="G32" s="33">
        <f>'Expend 20-21'!Y3</f>
        <v>0</v>
      </c>
      <c r="H32" s="34">
        <f>SUM(G32/F32)</f>
        <v>0</v>
      </c>
      <c r="I32" s="184"/>
    </row>
    <row r="33" spans="1:9" x14ac:dyDescent="0.3">
      <c r="A33" s="31"/>
      <c r="B33" s="43" t="s">
        <v>95</v>
      </c>
      <c r="C33" s="97" t="s">
        <v>88</v>
      </c>
      <c r="D33" s="35">
        <v>384</v>
      </c>
      <c r="E33" s="195"/>
      <c r="F33" s="35">
        <v>360</v>
      </c>
      <c r="G33" s="33">
        <f>'Expend 20-21'!Z3</f>
        <v>0</v>
      </c>
      <c r="H33" s="34">
        <f t="shared" ref="H33:H34" si="3">SUM(G33/F33)</f>
        <v>0</v>
      </c>
      <c r="I33" s="184"/>
    </row>
    <row r="34" spans="1:9" x14ac:dyDescent="0.3">
      <c r="A34" s="31"/>
      <c r="B34" s="43" t="s">
        <v>96</v>
      </c>
      <c r="C34" s="97" t="s">
        <v>100</v>
      </c>
      <c r="D34" s="35">
        <v>0</v>
      </c>
      <c r="E34" s="195"/>
      <c r="F34" s="35">
        <v>50</v>
      </c>
      <c r="G34" s="33">
        <f>'Expend 20-21'!AA3</f>
        <v>40</v>
      </c>
      <c r="H34" s="34">
        <f t="shared" si="3"/>
        <v>0.8</v>
      </c>
      <c r="I34" s="184"/>
    </row>
    <row r="35" spans="1:9" x14ac:dyDescent="0.3">
      <c r="A35" s="31"/>
      <c r="B35" s="43" t="s">
        <v>101</v>
      </c>
      <c r="C35" s="97" t="s">
        <v>103</v>
      </c>
      <c r="D35" s="35">
        <v>0</v>
      </c>
      <c r="E35" s="195"/>
      <c r="F35" s="35">
        <v>0</v>
      </c>
      <c r="G35" s="33">
        <f>'Expend 20-21'!AB3</f>
        <v>0</v>
      </c>
      <c r="H35" s="36">
        <v>0</v>
      </c>
      <c r="I35" s="184"/>
    </row>
    <row r="36" spans="1:9" x14ac:dyDescent="0.3">
      <c r="A36" s="31"/>
      <c r="B36" s="43" t="s">
        <v>102</v>
      </c>
      <c r="C36" s="128" t="s">
        <v>104</v>
      </c>
      <c r="D36" s="35">
        <v>0</v>
      </c>
      <c r="E36" s="195"/>
      <c r="F36" s="35">
        <v>5500</v>
      </c>
      <c r="G36" s="33">
        <f>'Expend 20-21'!AC3</f>
        <v>0</v>
      </c>
      <c r="H36" s="36">
        <v>0</v>
      </c>
      <c r="I36" s="184"/>
    </row>
    <row r="37" spans="1:9" ht="16.2" thickBot="1" x14ac:dyDescent="0.35">
      <c r="A37" s="31"/>
      <c r="B37" s="43" t="s">
        <v>114</v>
      </c>
      <c r="C37" s="98" t="s">
        <v>131</v>
      </c>
      <c r="D37" s="37">
        <v>18000</v>
      </c>
      <c r="E37" s="196"/>
      <c r="F37" s="37">
        <v>0</v>
      </c>
      <c r="G37" s="171"/>
      <c r="H37" s="172">
        <v>0</v>
      </c>
      <c r="I37" s="184"/>
    </row>
    <row r="38" spans="1:9" ht="16.2" thickBot="1" x14ac:dyDescent="0.35">
      <c r="A38" s="31"/>
      <c r="B38" s="183"/>
      <c r="C38" s="183"/>
      <c r="D38" s="183"/>
      <c r="E38" s="183"/>
      <c r="F38" s="183"/>
      <c r="G38" s="183"/>
      <c r="H38" s="183"/>
      <c r="I38" s="184"/>
    </row>
    <row r="39" spans="1:9" ht="16.2" thickBot="1" x14ac:dyDescent="0.35">
      <c r="A39" s="31"/>
      <c r="B39" s="184"/>
      <c r="C39" s="184"/>
      <c r="D39" s="21">
        <f>SUM(D19:D37)</f>
        <v>23414.57</v>
      </c>
      <c r="E39" s="38"/>
      <c r="F39" s="39">
        <f>SUM(F19:F37)</f>
        <v>13822.74</v>
      </c>
      <c r="G39" s="40">
        <f>SUM(G19:G36)</f>
        <v>5666.9599999999991</v>
      </c>
      <c r="H39" s="41">
        <f>SUM(G39/F39)</f>
        <v>0.40997370998803417</v>
      </c>
      <c r="I39" s="184"/>
    </row>
    <row r="40" spans="1:9" ht="16.2" thickBot="1" x14ac:dyDescent="0.35">
      <c r="A40" s="31"/>
      <c r="B40" s="183"/>
      <c r="C40" s="183"/>
      <c r="D40" s="185"/>
      <c r="E40" s="185"/>
      <c r="F40" s="185"/>
      <c r="G40" s="185"/>
      <c r="H40" s="185"/>
      <c r="I40" s="184"/>
    </row>
    <row r="41" spans="1:9" ht="16.2" thickBot="1" x14ac:dyDescent="0.35">
      <c r="A41" s="31"/>
      <c r="B41" s="63"/>
      <c r="C41" s="63"/>
      <c r="D41" s="64" t="s">
        <v>35</v>
      </c>
      <c r="E41" s="184"/>
      <c r="F41" s="26">
        <f>SUM(F15-F39)</f>
        <v>-5124.7800000000007</v>
      </c>
      <c r="G41" s="26">
        <f>SUM(G15-G39)</f>
        <v>2271.4400000000005</v>
      </c>
      <c r="H41" s="184"/>
      <c r="I41" s="184"/>
    </row>
    <row r="42" spans="1:9" x14ac:dyDescent="0.3">
      <c r="A42" s="31"/>
      <c r="B42" s="63"/>
      <c r="C42" s="63"/>
      <c r="D42" s="63"/>
      <c r="E42" s="184"/>
      <c r="F42" s="190"/>
      <c r="G42" s="190"/>
      <c r="H42" s="184"/>
      <c r="I42" s="184"/>
    </row>
    <row r="43" spans="1:9" x14ac:dyDescent="0.3">
      <c r="C43" s="27"/>
    </row>
  </sheetData>
  <mergeCells count="20">
    <mergeCell ref="H41:H42"/>
    <mergeCell ref="F42:G42"/>
    <mergeCell ref="E41:E42"/>
    <mergeCell ref="A7:I7"/>
    <mergeCell ref="E17:E37"/>
    <mergeCell ref="E9:E13"/>
    <mergeCell ref="B14:C15"/>
    <mergeCell ref="D14:H14"/>
    <mergeCell ref="I17:I42"/>
    <mergeCell ref="B16:I16"/>
    <mergeCell ref="B17:B18"/>
    <mergeCell ref="H9:H10"/>
    <mergeCell ref="C9:C10"/>
    <mergeCell ref="B9:B10"/>
    <mergeCell ref="H17:H18"/>
    <mergeCell ref="B38:C40"/>
    <mergeCell ref="D40:H40"/>
    <mergeCell ref="D38:H38"/>
    <mergeCell ref="C17:C18"/>
    <mergeCell ref="K9:K11"/>
  </mergeCells>
  <conditionalFormatting sqref="F41">
    <cfRule type="cellIs" dxfId="18" priority="1" operator="lessThan">
      <formula>0</formula>
    </cfRule>
    <cfRule type="cellIs" dxfId="17" priority="4" operator="lessThan">
      <formula>0</formula>
    </cfRule>
  </conditionalFormatting>
  <conditionalFormatting sqref="G41">
    <cfRule type="cellIs" dxfId="16" priority="2" operator="greaterThan">
      <formula>0</formula>
    </cfRule>
    <cfRule type="cellIs" dxfId="15" priority="3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G51"/>
  <sheetViews>
    <sheetView tabSelected="1" workbookViewId="0">
      <selection activeCell="H55" sqref="H55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</cols>
  <sheetData>
    <row r="7" spans="1:5" ht="25.8" x14ac:dyDescent="0.5">
      <c r="A7" s="28" t="s">
        <v>43</v>
      </c>
    </row>
    <row r="8" spans="1:5" ht="9" customHeight="1" x14ac:dyDescent="0.3"/>
    <row r="9" spans="1:5" ht="21" x14ac:dyDescent="0.4">
      <c r="A9" s="46" t="s">
        <v>44</v>
      </c>
      <c r="B9" s="47" t="s">
        <v>36</v>
      </c>
    </row>
    <row r="10" spans="1:5" ht="21" x14ac:dyDescent="0.4">
      <c r="A10" s="46" t="s">
        <v>45</v>
      </c>
      <c r="B10" s="48">
        <v>44136</v>
      </c>
    </row>
    <row r="11" spans="1:5" ht="13.8" customHeight="1" thickBot="1" x14ac:dyDescent="0.45">
      <c r="A11" s="46"/>
    </row>
    <row r="12" spans="1:5" ht="15.6" customHeight="1" x14ac:dyDescent="0.3">
      <c r="A12" s="215" t="s">
        <v>37</v>
      </c>
      <c r="B12" s="216"/>
      <c r="C12" s="68" t="s">
        <v>34</v>
      </c>
      <c r="D12" s="69" t="s">
        <v>38</v>
      </c>
      <c r="E12" s="227" t="s">
        <v>40</v>
      </c>
    </row>
    <row r="13" spans="1:5" x14ac:dyDescent="0.3">
      <c r="A13" s="241"/>
      <c r="B13" s="242"/>
      <c r="C13" s="70">
        <v>43922</v>
      </c>
      <c r="D13" s="70">
        <v>44136</v>
      </c>
      <c r="E13" s="228"/>
    </row>
    <row r="14" spans="1:5" x14ac:dyDescent="0.3">
      <c r="A14" s="243" t="s">
        <v>68</v>
      </c>
      <c r="B14" s="244"/>
      <c r="C14" s="238">
        <v>6127.32</v>
      </c>
      <c r="D14" s="237">
        <v>9181.2800000000007</v>
      </c>
      <c r="E14" s="239">
        <f>SUM(D14-C14)</f>
        <v>3053.9600000000009</v>
      </c>
    </row>
    <row r="15" spans="1:5" ht="11.4" customHeight="1" x14ac:dyDescent="0.3">
      <c r="A15" s="243"/>
      <c r="B15" s="244"/>
      <c r="C15" s="238"/>
      <c r="D15" s="237"/>
      <c r="E15" s="240"/>
    </row>
    <row r="16" spans="1:5" ht="15.6" customHeight="1" x14ac:dyDescent="0.3">
      <c r="A16" s="243" t="s">
        <v>69</v>
      </c>
      <c r="B16" s="244"/>
      <c r="C16" s="237">
        <v>0</v>
      </c>
      <c r="D16" s="238">
        <v>8.4</v>
      </c>
      <c r="E16" s="239">
        <f t="shared" ref="E16" si="0">SUM(D16-C16)</f>
        <v>8.4</v>
      </c>
    </row>
    <row r="17" spans="1:5" ht="10.8" customHeight="1" thickBot="1" x14ac:dyDescent="0.35">
      <c r="A17" s="243"/>
      <c r="B17" s="244"/>
      <c r="C17" s="237"/>
      <c r="D17" s="238"/>
      <c r="E17" s="240"/>
    </row>
    <row r="18" spans="1:5" ht="25.2" customHeight="1" thickBot="1" x14ac:dyDescent="0.35">
      <c r="A18" s="217" t="s">
        <v>39</v>
      </c>
      <c r="B18" s="218"/>
      <c r="C18" s="45">
        <f>SUM(C14:C17)</f>
        <v>6127.32</v>
      </c>
      <c r="D18" s="45">
        <f>SUM(D14:D17)</f>
        <v>9189.68</v>
      </c>
      <c r="E18" s="80">
        <f>SUM(D18-C18)</f>
        <v>3062.3600000000006</v>
      </c>
    </row>
    <row r="19" spans="1:5" ht="16.2" thickBot="1" x14ac:dyDescent="0.35"/>
    <row r="20" spans="1:5" x14ac:dyDescent="0.3">
      <c r="A20" s="229" t="s">
        <v>41</v>
      </c>
      <c r="B20" s="230"/>
      <c r="C20" s="230"/>
      <c r="D20" s="231"/>
      <c r="E20" s="235">
        <f>'Income 20-21'!H3</f>
        <v>7938.4</v>
      </c>
    </row>
    <row r="21" spans="1:5" ht="5.4" customHeight="1" x14ac:dyDescent="0.3">
      <c r="A21" s="232"/>
      <c r="B21" s="233"/>
      <c r="C21" s="233"/>
      <c r="D21" s="234"/>
      <c r="E21" s="236"/>
    </row>
    <row r="22" spans="1:5" x14ac:dyDescent="0.3">
      <c r="A22" s="221" t="s">
        <v>42</v>
      </c>
      <c r="B22" s="222"/>
      <c r="C22" s="222"/>
      <c r="D22" s="223"/>
      <c r="E22" s="208">
        <f>'Expend 20-21'!AD3</f>
        <v>5666.9599999999991</v>
      </c>
    </row>
    <row r="23" spans="1:5" ht="6" customHeight="1" thickBot="1" x14ac:dyDescent="0.35">
      <c r="A23" s="224"/>
      <c r="B23" s="225"/>
      <c r="C23" s="225"/>
      <c r="D23" s="226"/>
      <c r="E23" s="209"/>
    </row>
    <row r="24" spans="1:5" x14ac:dyDescent="0.3">
      <c r="A24" s="210" t="s">
        <v>7</v>
      </c>
      <c r="B24" s="211"/>
      <c r="C24" s="211"/>
      <c r="D24" s="211"/>
      <c r="E24" s="206">
        <f>SUM(E20-E22)</f>
        <v>2271.4400000000005</v>
      </c>
    </row>
    <row r="25" spans="1:5" ht="5.4" customHeight="1" thickBot="1" x14ac:dyDescent="0.35">
      <c r="A25" s="212"/>
      <c r="B25" s="213"/>
      <c r="C25" s="213"/>
      <c r="D25" s="213"/>
      <c r="E25" s="214"/>
    </row>
    <row r="26" spans="1:5" ht="16.2" thickBot="1" x14ac:dyDescent="0.35"/>
    <row r="27" spans="1:5" x14ac:dyDescent="0.3">
      <c r="A27" s="215" t="s">
        <v>62</v>
      </c>
      <c r="B27" s="216"/>
      <c r="C27" s="216"/>
      <c r="D27" s="216"/>
      <c r="E27" s="219">
        <f>SUM(E18-E24)</f>
        <v>790.92000000000007</v>
      </c>
    </row>
    <row r="28" spans="1:5" ht="18" customHeight="1" thickBot="1" x14ac:dyDescent="0.35">
      <c r="A28" s="217"/>
      <c r="B28" s="218"/>
      <c r="C28" s="218"/>
      <c r="D28" s="218"/>
      <c r="E28" s="220"/>
    </row>
    <row r="30" spans="1:5" x14ac:dyDescent="0.3">
      <c r="A30" s="74" t="s">
        <v>55</v>
      </c>
    </row>
    <row r="31" spans="1:5" ht="16.2" thickBot="1" x14ac:dyDescent="0.35"/>
    <row r="32" spans="1:5" x14ac:dyDescent="0.3">
      <c r="A32" s="75" t="s">
        <v>57</v>
      </c>
      <c r="B32" s="32" t="s">
        <v>58</v>
      </c>
      <c r="C32" s="32" t="s">
        <v>59</v>
      </c>
      <c r="D32" s="32" t="s">
        <v>60</v>
      </c>
      <c r="E32" s="76" t="s">
        <v>61</v>
      </c>
    </row>
    <row r="33" spans="1:7" x14ac:dyDescent="0.3">
      <c r="A33" s="77">
        <v>44161</v>
      </c>
      <c r="B33" s="72">
        <v>100067</v>
      </c>
      <c r="C33" s="170" t="s">
        <v>134</v>
      </c>
      <c r="D33" s="170" t="s">
        <v>135</v>
      </c>
      <c r="E33" s="78">
        <v>268.85000000000002</v>
      </c>
      <c r="F33" s="71"/>
      <c r="G33" s="2"/>
    </row>
    <row r="34" spans="1:7" x14ac:dyDescent="0.3">
      <c r="A34" s="77"/>
      <c r="B34" s="72"/>
      <c r="C34" s="73"/>
      <c r="D34" s="73"/>
      <c r="E34" s="78"/>
      <c r="F34" s="71"/>
      <c r="G34" s="2"/>
    </row>
    <row r="35" spans="1:7" x14ac:dyDescent="0.3">
      <c r="A35" s="77"/>
      <c r="B35" s="72"/>
      <c r="C35" s="73"/>
      <c r="D35" s="73"/>
      <c r="E35" s="78"/>
      <c r="F35" s="71"/>
      <c r="G35" s="2"/>
    </row>
    <row r="36" spans="1:7" x14ac:dyDescent="0.3">
      <c r="A36" s="77"/>
      <c r="B36" s="72"/>
      <c r="C36" s="73"/>
      <c r="D36" s="73"/>
      <c r="E36" s="78"/>
      <c r="G36" s="2"/>
    </row>
    <row r="37" spans="1:7" x14ac:dyDescent="0.3">
      <c r="A37" s="77"/>
      <c r="B37" s="72"/>
      <c r="C37" s="73"/>
      <c r="D37" s="73"/>
      <c r="E37" s="78"/>
      <c r="F37" s="11"/>
      <c r="G37" s="2"/>
    </row>
    <row r="38" spans="1:7" x14ac:dyDescent="0.3">
      <c r="A38" s="77"/>
      <c r="B38" s="72"/>
      <c r="C38" s="73"/>
      <c r="D38" s="73"/>
      <c r="E38" s="78"/>
      <c r="F38" s="11"/>
      <c r="G38" s="2"/>
    </row>
    <row r="39" spans="1:7" x14ac:dyDescent="0.3">
      <c r="A39" s="77"/>
      <c r="B39" s="72"/>
      <c r="C39" s="73"/>
      <c r="D39" s="73"/>
      <c r="E39" s="78"/>
      <c r="G39" s="2"/>
    </row>
    <row r="40" spans="1:7" x14ac:dyDescent="0.3">
      <c r="A40" s="77"/>
      <c r="B40" s="72"/>
      <c r="C40" s="73"/>
      <c r="D40" s="73"/>
      <c r="E40" s="78"/>
      <c r="F40" s="11"/>
      <c r="G40" s="2"/>
    </row>
    <row r="41" spans="1:7" ht="16.2" thickBot="1" x14ac:dyDescent="0.35">
      <c r="A41" s="81"/>
      <c r="B41" s="82"/>
      <c r="C41" s="83"/>
      <c r="D41" s="83"/>
      <c r="E41" s="79"/>
      <c r="F41" s="71"/>
      <c r="G41" s="2"/>
    </row>
    <row r="42" spans="1:7" ht="16.2" thickBot="1" x14ac:dyDescent="0.35">
      <c r="A42" s="256" t="s">
        <v>56</v>
      </c>
      <c r="B42" s="257"/>
      <c r="C42" s="257"/>
      <c r="D42" s="258"/>
      <c r="E42" s="40">
        <f>SUM(E33:E41)</f>
        <v>268.85000000000002</v>
      </c>
    </row>
    <row r="43" spans="1:7" ht="16.2" thickBot="1" x14ac:dyDescent="0.35"/>
    <row r="44" spans="1:7" ht="15.6" customHeight="1" x14ac:dyDescent="0.3">
      <c r="A44" s="259" t="s">
        <v>63</v>
      </c>
      <c r="B44" s="260"/>
      <c r="C44" s="260"/>
      <c r="D44" s="261"/>
      <c r="E44" s="206">
        <f>SUM(E27-E42)</f>
        <v>522.07000000000005</v>
      </c>
    </row>
    <row r="45" spans="1:7" ht="15.6" customHeight="1" thickBot="1" x14ac:dyDescent="0.35">
      <c r="A45" s="262"/>
      <c r="B45" s="263"/>
      <c r="C45" s="263"/>
      <c r="D45" s="264"/>
      <c r="E45" s="207"/>
    </row>
    <row r="46" spans="1:7" ht="16.2" customHeight="1" x14ac:dyDescent="0.3"/>
    <row r="47" spans="1:7" x14ac:dyDescent="0.3">
      <c r="A47" s="249" t="s">
        <v>54</v>
      </c>
      <c r="B47" s="250"/>
      <c r="C47" s="245"/>
      <c r="D47" s="246"/>
    </row>
    <row r="48" spans="1:7" ht="27.6" customHeight="1" x14ac:dyDescent="0.3">
      <c r="A48" s="249"/>
      <c r="B48" s="250"/>
      <c r="C48" s="247"/>
      <c r="D48" s="248"/>
    </row>
    <row r="50" spans="1:4" x14ac:dyDescent="0.3">
      <c r="A50" s="255" t="s">
        <v>1</v>
      </c>
      <c r="B50" s="255"/>
      <c r="C50" s="251" t="s">
        <v>136</v>
      </c>
      <c r="D50" s="252"/>
    </row>
    <row r="51" spans="1:4" x14ac:dyDescent="0.3">
      <c r="A51" s="255"/>
      <c r="B51" s="255"/>
      <c r="C51" s="253"/>
      <c r="D51" s="254"/>
    </row>
  </sheetData>
  <mergeCells count="26">
    <mergeCell ref="C47:D48"/>
    <mergeCell ref="A47:B48"/>
    <mergeCell ref="C50:D51"/>
    <mergeCell ref="A50:B51"/>
    <mergeCell ref="A18:B18"/>
    <mergeCell ref="A42:D42"/>
    <mergeCell ref="A44:D45"/>
    <mergeCell ref="E12:E13"/>
    <mergeCell ref="A20:D21"/>
    <mergeCell ref="E20:E21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E44:E45"/>
    <mergeCell ref="E22:E23"/>
    <mergeCell ref="A24:D25"/>
    <mergeCell ref="E24:E25"/>
    <mergeCell ref="A27:D28"/>
    <mergeCell ref="E27:E28"/>
    <mergeCell ref="A22:D23"/>
  </mergeCells>
  <conditionalFormatting sqref="E14:E18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7:E28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18:D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2" sqref="I12"/>
    </sheetView>
  </sheetViews>
  <sheetFormatPr defaultColWidth="11.19921875" defaultRowHeight="15.6" x14ac:dyDescent="0.3"/>
  <cols>
    <col min="1" max="1" width="11.19921875" style="51"/>
    <col min="4" max="4" width="14.8984375" customWidth="1"/>
    <col min="5" max="6" width="12.3984375" customWidth="1"/>
    <col min="7" max="7" width="11" customWidth="1"/>
  </cols>
  <sheetData>
    <row r="1" spans="1:8" x14ac:dyDescent="0.3">
      <c r="A1" s="265"/>
      <c r="B1" s="265"/>
      <c r="C1" s="265"/>
      <c r="D1" s="265"/>
      <c r="E1" s="267" t="s">
        <v>46</v>
      </c>
      <c r="F1" s="267"/>
      <c r="G1" s="267"/>
      <c r="H1" s="242" t="s">
        <v>50</v>
      </c>
    </row>
    <row r="2" spans="1:8" ht="23.4" customHeight="1" thickBot="1" x14ac:dyDescent="0.35">
      <c r="A2" s="266"/>
      <c r="B2" s="266"/>
      <c r="C2" s="266"/>
      <c r="D2" s="266"/>
      <c r="E2" s="267"/>
      <c r="F2" s="267"/>
      <c r="G2" s="267"/>
      <c r="H2" s="242"/>
    </row>
    <row r="3" spans="1:8" ht="16.2" thickBot="1" x14ac:dyDescent="0.35">
      <c r="A3" s="268" t="s">
        <v>49</v>
      </c>
      <c r="B3" s="269"/>
      <c r="C3" s="269"/>
      <c r="D3" s="50" t="s">
        <v>47</v>
      </c>
      <c r="E3" s="49">
        <f>E19</f>
        <v>7900</v>
      </c>
      <c r="F3" s="22">
        <f>F19</f>
        <v>0</v>
      </c>
      <c r="G3" s="22">
        <f>G19</f>
        <v>38.4</v>
      </c>
      <c r="H3" s="57">
        <f>SUM(E3:G3)</f>
        <v>7938.4</v>
      </c>
    </row>
    <row r="4" spans="1:8" ht="16.2" thickBot="1" x14ac:dyDescent="0.35">
      <c r="A4" s="270"/>
      <c r="B4" s="271"/>
      <c r="C4" s="271"/>
      <c r="D4" s="108" t="s">
        <v>48</v>
      </c>
      <c r="E4" s="109" t="s">
        <v>20</v>
      </c>
      <c r="F4" s="109" t="s">
        <v>21</v>
      </c>
      <c r="G4" s="110" t="s">
        <v>22</v>
      </c>
    </row>
    <row r="5" spans="1:8" s="23" customFormat="1" ht="28.8" x14ac:dyDescent="0.3">
      <c r="A5" s="99" t="s">
        <v>1</v>
      </c>
      <c r="B5" s="100" t="s">
        <v>15</v>
      </c>
      <c r="C5" s="100" t="s">
        <v>16</v>
      </c>
      <c r="D5" s="100" t="s">
        <v>3</v>
      </c>
      <c r="E5" s="100" t="s">
        <v>18</v>
      </c>
      <c r="F5" s="100" t="s">
        <v>107</v>
      </c>
      <c r="G5" s="101" t="s">
        <v>113</v>
      </c>
    </row>
    <row r="6" spans="1:8" s="56" customFormat="1" ht="16.2" customHeight="1" x14ac:dyDescent="0.3">
      <c r="A6" s="102">
        <v>43924</v>
      </c>
      <c r="B6" s="85" t="s">
        <v>70</v>
      </c>
      <c r="C6" s="52"/>
      <c r="D6" s="85" t="s">
        <v>71</v>
      </c>
      <c r="E6" s="53"/>
      <c r="F6" s="54"/>
      <c r="G6" s="103">
        <v>30</v>
      </c>
    </row>
    <row r="7" spans="1:8" s="56" customFormat="1" ht="16.2" customHeight="1" x14ac:dyDescent="0.3">
      <c r="A7" s="102">
        <v>43951</v>
      </c>
      <c r="B7" s="85" t="s">
        <v>75</v>
      </c>
      <c r="C7" s="85" t="s">
        <v>76</v>
      </c>
      <c r="D7" s="85" t="s">
        <v>77</v>
      </c>
      <c r="E7" s="111">
        <v>3950</v>
      </c>
      <c r="F7" s="55"/>
      <c r="G7" s="103"/>
    </row>
    <row r="8" spans="1:8" s="56" customFormat="1" ht="16.2" customHeight="1" x14ac:dyDescent="0.3">
      <c r="A8" s="102">
        <v>44098</v>
      </c>
      <c r="B8" s="85" t="s">
        <v>75</v>
      </c>
      <c r="C8" s="85" t="s">
        <v>76</v>
      </c>
      <c r="D8" s="85" t="s">
        <v>77</v>
      </c>
      <c r="E8" s="53">
        <v>3950</v>
      </c>
      <c r="F8" s="54"/>
      <c r="G8" s="103"/>
    </row>
    <row r="9" spans="1:8" s="56" customFormat="1" ht="16.2" customHeight="1" x14ac:dyDescent="0.3">
      <c r="A9" s="102">
        <v>44133</v>
      </c>
      <c r="B9" s="85" t="s">
        <v>70</v>
      </c>
      <c r="C9" s="52"/>
      <c r="D9" s="52"/>
      <c r="E9" s="53"/>
      <c r="F9" s="54"/>
      <c r="G9" s="103">
        <v>8.4</v>
      </c>
    </row>
    <row r="10" spans="1:8" s="56" customFormat="1" ht="16.2" customHeight="1" x14ac:dyDescent="0.3">
      <c r="A10" s="102"/>
      <c r="B10" s="52"/>
      <c r="C10" s="52"/>
      <c r="D10" s="52"/>
      <c r="E10" s="53"/>
      <c r="F10" s="54"/>
      <c r="G10" s="103"/>
    </row>
    <row r="11" spans="1:8" s="56" customFormat="1" ht="16.2" customHeight="1" x14ac:dyDescent="0.3">
      <c r="A11" s="102"/>
      <c r="B11" s="52"/>
      <c r="C11" s="52"/>
      <c r="D11" s="52"/>
      <c r="E11" s="53"/>
      <c r="F11" s="54"/>
      <c r="G11" s="104"/>
    </row>
    <row r="12" spans="1:8" s="56" customFormat="1" ht="16.2" customHeight="1" x14ac:dyDescent="0.3">
      <c r="A12" s="102"/>
      <c r="B12" s="52"/>
      <c r="C12" s="52"/>
      <c r="D12" s="52"/>
      <c r="E12" s="53"/>
      <c r="F12" s="54"/>
      <c r="G12" s="103"/>
    </row>
    <row r="13" spans="1:8" s="56" customFormat="1" ht="16.2" customHeight="1" x14ac:dyDescent="0.3">
      <c r="A13" s="102"/>
      <c r="B13" s="52"/>
      <c r="C13" s="52"/>
      <c r="D13" s="52"/>
      <c r="E13" s="53"/>
      <c r="F13" s="54"/>
      <c r="G13" s="103"/>
    </row>
    <row r="14" spans="1:8" s="56" customFormat="1" ht="16.2" customHeight="1" x14ac:dyDescent="0.3">
      <c r="A14" s="102"/>
      <c r="B14" s="52"/>
      <c r="C14" s="52"/>
      <c r="D14" s="52"/>
      <c r="E14" s="53"/>
      <c r="F14" s="54"/>
      <c r="G14" s="103"/>
    </row>
    <row r="15" spans="1:8" s="56" customFormat="1" ht="16.2" customHeight="1" x14ac:dyDescent="0.3">
      <c r="A15" s="102"/>
      <c r="B15" s="52"/>
      <c r="C15" s="52"/>
      <c r="D15" s="52"/>
      <c r="E15" s="53"/>
      <c r="F15" s="54"/>
      <c r="G15" s="103"/>
    </row>
    <row r="16" spans="1:8" s="56" customFormat="1" ht="16.2" customHeight="1" x14ac:dyDescent="0.3">
      <c r="A16" s="102"/>
      <c r="B16" s="52"/>
      <c r="C16" s="52"/>
      <c r="D16" s="52"/>
      <c r="E16" s="53"/>
      <c r="F16" s="54"/>
      <c r="G16" s="103"/>
    </row>
    <row r="17" spans="1:8" s="56" customFormat="1" ht="16.2" customHeight="1" x14ac:dyDescent="0.3">
      <c r="A17" s="102"/>
      <c r="B17" s="52"/>
      <c r="C17" s="52"/>
      <c r="D17" s="52"/>
      <c r="E17" s="53"/>
      <c r="F17" s="54"/>
      <c r="G17" s="103"/>
    </row>
    <row r="18" spans="1:8" s="56" customFormat="1" ht="16.2" customHeight="1" thickBot="1" x14ac:dyDescent="0.35">
      <c r="A18" s="102"/>
      <c r="B18" s="52"/>
      <c r="C18" s="52"/>
      <c r="D18" s="52"/>
      <c r="E18" s="53"/>
      <c r="F18" s="54"/>
      <c r="G18" s="103"/>
    </row>
    <row r="19" spans="1:8" ht="16.2" thickBot="1" x14ac:dyDescent="0.35">
      <c r="A19" s="105"/>
      <c r="B19" s="106"/>
      <c r="C19" s="106"/>
      <c r="D19" s="107"/>
      <c r="E19" s="162">
        <f>SUM(E6:E18)</f>
        <v>7900</v>
      </c>
      <c r="F19" s="162">
        <f>SUM(F6:F18)</f>
        <v>0</v>
      </c>
      <c r="G19" s="21">
        <f>SUM(G6:G18)</f>
        <v>38.4</v>
      </c>
      <c r="H19" s="40">
        <f>SUM(E19:G19)</f>
        <v>7938.4</v>
      </c>
    </row>
    <row r="20" spans="1:8" x14ac:dyDescent="0.3">
      <c r="E20" s="18"/>
      <c r="F20" s="18"/>
      <c r="G20" s="18"/>
    </row>
    <row r="21" spans="1:8" x14ac:dyDescent="0.3">
      <c r="A21" s="272" t="s">
        <v>115</v>
      </c>
      <c r="B21" s="273"/>
      <c r="C21" s="273"/>
      <c r="D21" s="273"/>
      <c r="E21" s="274"/>
      <c r="F21" s="18"/>
      <c r="G21" s="18"/>
    </row>
    <row r="22" spans="1:8" x14ac:dyDescent="0.3">
      <c r="A22" s="143" t="s">
        <v>77</v>
      </c>
      <c r="B22" s="135"/>
      <c r="C22" s="135"/>
      <c r="D22" s="135"/>
      <c r="E22" s="144">
        <f>E19</f>
        <v>7900</v>
      </c>
    </row>
    <row r="23" spans="1:8" x14ac:dyDescent="0.3">
      <c r="A23" s="145" t="s">
        <v>125</v>
      </c>
      <c r="B23" s="146"/>
      <c r="C23" s="146"/>
      <c r="D23" s="146"/>
      <c r="E23" s="147">
        <f>SUM(F3:G3)</f>
        <v>38.4</v>
      </c>
    </row>
  </sheetData>
  <mergeCells count="5">
    <mergeCell ref="A1:D2"/>
    <mergeCell ref="E1:G2"/>
    <mergeCell ref="A3:C4"/>
    <mergeCell ref="H1:H2"/>
    <mergeCell ref="A21:E21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6"/>
  <sheetViews>
    <sheetView workbookViewId="0">
      <pane xSplit="11" ySplit="5" topLeftCell="L6" activePane="bottomRight" state="frozen"/>
      <selection pane="topRight" activeCell="M1" sqref="M1"/>
      <selection pane="bottomLeft" activeCell="A8" sqref="A8"/>
      <selection pane="bottomRight" activeCell="AH11" sqref="AH11"/>
    </sheetView>
  </sheetViews>
  <sheetFormatPr defaultColWidth="11.19921875" defaultRowHeight="15.6" x14ac:dyDescent="0.3"/>
  <cols>
    <col min="1" max="1" width="10.796875" style="67"/>
    <col min="2" max="2" width="10.796875" style="20"/>
    <col min="3" max="3" width="16.296875" style="19" customWidth="1"/>
    <col min="4" max="4" width="16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9.19921875" style="15" customWidth="1"/>
    <col min="13" max="13" width="8.59765625" style="16" bestFit="1" customWidth="1"/>
    <col min="14" max="14" width="8.59765625" style="16" customWidth="1"/>
    <col min="15" max="15" width="8.59765625" style="16" bestFit="1" customWidth="1"/>
    <col min="16" max="16" width="9.3984375" style="16" customWidth="1"/>
    <col min="17" max="17" width="9.09765625" style="16" customWidth="1"/>
    <col min="18" max="18" width="10.19921875" style="16" customWidth="1"/>
    <col min="19" max="19" width="10.19921875" style="15" customWidth="1"/>
    <col min="20" max="20" width="9.296875" style="15" customWidth="1"/>
    <col min="21" max="28" width="10.19921875" style="15" customWidth="1"/>
    <col min="29" max="29" width="11.5" style="15" customWidth="1"/>
    <col min="30" max="30" width="11.5" style="11" customWidth="1"/>
    <col min="31" max="31" width="10.19921875" style="180" customWidth="1"/>
  </cols>
  <sheetData>
    <row r="1" spans="1:32" ht="15.6" customHeight="1" x14ac:dyDescent="0.3">
      <c r="A1" s="285"/>
      <c r="B1" s="285"/>
      <c r="C1" s="285"/>
      <c r="D1" s="285"/>
      <c r="E1" s="2"/>
      <c r="F1" s="2"/>
      <c r="G1" s="2"/>
      <c r="H1" s="2"/>
      <c r="I1" s="2"/>
      <c r="J1" s="2"/>
      <c r="K1" s="2"/>
      <c r="L1" s="279" t="s">
        <v>51</v>
      </c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80"/>
      <c r="AD1" s="277" t="s">
        <v>52</v>
      </c>
      <c r="AE1" s="173"/>
      <c r="AF1" s="277" t="s">
        <v>52</v>
      </c>
    </row>
    <row r="2" spans="1:32" ht="22.8" customHeight="1" thickBot="1" x14ac:dyDescent="0.35">
      <c r="A2" s="285"/>
      <c r="B2" s="285"/>
      <c r="C2" s="285"/>
      <c r="D2" s="285"/>
      <c r="E2" s="2"/>
      <c r="F2" s="2"/>
      <c r="G2" s="2"/>
      <c r="H2" s="2"/>
      <c r="I2" s="2"/>
      <c r="J2" s="2"/>
      <c r="K2" s="2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2"/>
      <c r="AD2" s="284"/>
      <c r="AE2" s="173"/>
      <c r="AF2" s="278"/>
    </row>
    <row r="3" spans="1:32" s="2" customFormat="1" ht="16.2" thickBot="1" x14ac:dyDescent="0.35">
      <c r="A3" s="283" t="s">
        <v>49</v>
      </c>
      <c r="B3" s="283"/>
      <c r="C3" s="283"/>
      <c r="D3" s="61" t="s">
        <v>47</v>
      </c>
      <c r="L3" s="40">
        <f t="shared" ref="L3:AC3" si="0">SUM(L6:L35)</f>
        <v>169.3</v>
      </c>
      <c r="M3" s="40">
        <f t="shared" si="0"/>
        <v>218</v>
      </c>
      <c r="N3" s="40">
        <f t="shared" si="0"/>
        <v>250</v>
      </c>
      <c r="O3" s="40">
        <f t="shared" si="0"/>
        <v>248.7</v>
      </c>
      <c r="P3" s="40">
        <f t="shared" si="0"/>
        <v>60</v>
      </c>
      <c r="Q3" s="40">
        <f t="shared" si="0"/>
        <v>520.4</v>
      </c>
      <c r="R3" s="40">
        <f t="shared" si="0"/>
        <v>3200</v>
      </c>
      <c r="S3" s="40">
        <f t="shared" si="0"/>
        <v>36.4</v>
      </c>
      <c r="T3" s="40">
        <f t="shared" si="0"/>
        <v>0</v>
      </c>
      <c r="U3" s="40">
        <f t="shared" si="0"/>
        <v>924.16</v>
      </c>
      <c r="V3" s="40">
        <f t="shared" si="0"/>
        <v>0</v>
      </c>
      <c r="W3" s="40">
        <f t="shared" si="0"/>
        <v>0</v>
      </c>
      <c r="X3" s="40">
        <f t="shared" si="0"/>
        <v>0</v>
      </c>
      <c r="Y3" s="40">
        <f t="shared" si="0"/>
        <v>0</v>
      </c>
      <c r="Z3" s="40">
        <f t="shared" si="0"/>
        <v>0</v>
      </c>
      <c r="AA3" s="40">
        <f t="shared" si="0"/>
        <v>40</v>
      </c>
      <c r="AB3" s="40">
        <f t="shared" si="0"/>
        <v>0</v>
      </c>
      <c r="AC3" s="40">
        <f t="shared" si="0"/>
        <v>0</v>
      </c>
      <c r="AD3" s="65">
        <f>SUM(L3:AC3)</f>
        <v>5666.9599999999991</v>
      </c>
      <c r="AE3" s="174">
        <f>SUM(AE6:AE35)</f>
        <v>234.54</v>
      </c>
      <c r="AF3" s="12">
        <f>SUM(AD3+AE3)</f>
        <v>5901.4999999999991</v>
      </c>
    </row>
    <row r="4" spans="1:32" ht="15.6" customHeight="1" x14ac:dyDescent="0.3">
      <c r="A4" s="283"/>
      <c r="B4" s="283"/>
      <c r="C4" s="283"/>
      <c r="D4" s="62" t="s">
        <v>48</v>
      </c>
      <c r="E4" s="6"/>
      <c r="F4" s="6"/>
      <c r="G4" s="6"/>
      <c r="H4" s="6"/>
      <c r="I4" s="6"/>
      <c r="J4" s="6"/>
      <c r="K4" s="4"/>
      <c r="L4" s="93" t="s">
        <v>23</v>
      </c>
      <c r="M4" s="84" t="s">
        <v>24</v>
      </c>
      <c r="N4" s="94" t="s">
        <v>25</v>
      </c>
      <c r="O4" s="96" t="s">
        <v>26</v>
      </c>
      <c r="P4" s="92" t="s">
        <v>27</v>
      </c>
      <c r="Q4" s="92" t="s">
        <v>28</v>
      </c>
      <c r="R4" s="92" t="s">
        <v>29</v>
      </c>
      <c r="S4" s="92" t="s">
        <v>30</v>
      </c>
      <c r="T4" s="14" t="s">
        <v>31</v>
      </c>
      <c r="U4" s="92" t="s">
        <v>32</v>
      </c>
      <c r="V4" s="14" t="s">
        <v>33</v>
      </c>
      <c r="W4" s="14" t="s">
        <v>92</v>
      </c>
      <c r="X4" s="14" t="s">
        <v>93</v>
      </c>
      <c r="Y4" s="14" t="s">
        <v>94</v>
      </c>
      <c r="Z4" s="14" t="s">
        <v>95</v>
      </c>
      <c r="AA4" s="14" t="s">
        <v>96</v>
      </c>
      <c r="AB4" s="14" t="s">
        <v>101</v>
      </c>
      <c r="AC4" s="13" t="s">
        <v>102</v>
      </c>
      <c r="AD4" s="58"/>
      <c r="AE4" s="175" t="s">
        <v>33</v>
      </c>
    </row>
    <row r="5" spans="1:32" s="74" customFormat="1" ht="27.6" x14ac:dyDescent="0.3">
      <c r="A5" s="112" t="s">
        <v>1</v>
      </c>
      <c r="B5" s="113" t="s">
        <v>2</v>
      </c>
      <c r="C5" s="114" t="s">
        <v>73</v>
      </c>
      <c r="D5" s="114" t="s">
        <v>3</v>
      </c>
      <c r="E5" s="115"/>
      <c r="F5" s="116"/>
      <c r="G5" s="117"/>
      <c r="H5" s="117"/>
      <c r="I5" s="117"/>
      <c r="J5" s="115"/>
      <c r="K5" s="118"/>
      <c r="L5" s="119" t="s">
        <v>67</v>
      </c>
      <c r="M5" s="120" t="s">
        <v>13</v>
      </c>
      <c r="N5" s="121" t="s">
        <v>89</v>
      </c>
      <c r="O5" s="121" t="s">
        <v>90</v>
      </c>
      <c r="P5" s="119" t="s">
        <v>91</v>
      </c>
      <c r="Q5" s="121" t="s">
        <v>4</v>
      </c>
      <c r="R5" s="121" t="s">
        <v>81</v>
      </c>
      <c r="S5" s="122" t="s">
        <v>111</v>
      </c>
      <c r="T5" s="123" t="s">
        <v>110</v>
      </c>
      <c r="U5" s="119" t="s">
        <v>109</v>
      </c>
      <c r="V5" s="124" t="s">
        <v>98</v>
      </c>
      <c r="W5" s="125" t="s">
        <v>86</v>
      </c>
      <c r="X5" s="124" t="s">
        <v>87</v>
      </c>
      <c r="Y5" s="125" t="s">
        <v>99</v>
      </c>
      <c r="Z5" s="124" t="s">
        <v>88</v>
      </c>
      <c r="AA5" s="124" t="s">
        <v>100</v>
      </c>
      <c r="AB5" s="124" t="s">
        <v>103</v>
      </c>
      <c r="AC5" s="124" t="s">
        <v>104</v>
      </c>
      <c r="AD5" s="126"/>
      <c r="AE5" s="176" t="s">
        <v>5</v>
      </c>
    </row>
    <row r="6" spans="1:32" x14ac:dyDescent="0.3">
      <c r="A6" s="66">
        <v>43924</v>
      </c>
      <c r="B6" s="20" t="s">
        <v>72</v>
      </c>
      <c r="C6" s="19" t="s">
        <v>78</v>
      </c>
      <c r="D6" s="86" t="s">
        <v>74</v>
      </c>
      <c r="E6" s="7"/>
      <c r="F6" s="5"/>
      <c r="G6" s="5"/>
      <c r="H6" s="5"/>
      <c r="I6" s="5"/>
      <c r="J6" s="5"/>
      <c r="L6" s="88"/>
      <c r="N6" s="89"/>
      <c r="P6" s="90"/>
      <c r="Q6" s="90"/>
      <c r="R6" s="90"/>
      <c r="S6" s="89"/>
      <c r="T6" s="88"/>
      <c r="U6" s="90">
        <v>115.52</v>
      </c>
      <c r="V6" s="88"/>
      <c r="W6" s="88"/>
      <c r="X6" s="88"/>
      <c r="Y6" s="88"/>
      <c r="Z6" s="88"/>
      <c r="AA6" s="88"/>
      <c r="AB6" s="88"/>
      <c r="AD6" s="59"/>
      <c r="AE6" s="182">
        <v>23.1</v>
      </c>
    </row>
    <row r="7" spans="1:32" x14ac:dyDescent="0.3">
      <c r="A7" s="66">
        <v>43924</v>
      </c>
      <c r="B7" s="20">
        <v>100060</v>
      </c>
      <c r="C7" s="19" t="s">
        <v>132</v>
      </c>
      <c r="D7" s="86" t="s">
        <v>13</v>
      </c>
      <c r="E7" s="7"/>
      <c r="F7" s="5"/>
      <c r="G7" s="5"/>
      <c r="H7" s="5"/>
      <c r="I7" s="5"/>
      <c r="J7" s="5"/>
      <c r="L7" s="88"/>
      <c r="M7" s="90">
        <v>218</v>
      </c>
      <c r="N7" s="89"/>
      <c r="P7" s="90"/>
      <c r="Q7" s="90"/>
      <c r="R7" s="90"/>
      <c r="S7" s="95"/>
      <c r="T7" s="88"/>
      <c r="U7" s="90"/>
      <c r="V7" s="88"/>
      <c r="W7" s="88"/>
      <c r="X7" s="88"/>
      <c r="Y7" s="88"/>
      <c r="Z7" s="88"/>
      <c r="AA7" s="88"/>
      <c r="AB7" s="88"/>
      <c r="AD7" s="59"/>
      <c r="AE7" s="177"/>
    </row>
    <row r="8" spans="1:32" x14ac:dyDescent="0.3">
      <c r="A8" s="66">
        <v>43955</v>
      </c>
      <c r="B8" s="20" t="s">
        <v>72</v>
      </c>
      <c r="C8" s="19" t="s">
        <v>78</v>
      </c>
      <c r="D8" s="86" t="s">
        <v>74</v>
      </c>
      <c r="E8" s="7"/>
      <c r="F8" s="5"/>
      <c r="G8" s="5"/>
      <c r="H8" s="5"/>
      <c r="I8" s="5"/>
      <c r="J8" s="5"/>
      <c r="L8" s="88"/>
      <c r="N8" s="89"/>
      <c r="P8" s="90"/>
      <c r="Q8" s="90"/>
      <c r="R8" s="90"/>
      <c r="S8" s="89"/>
      <c r="T8" s="88"/>
      <c r="U8" s="90">
        <v>115.52</v>
      </c>
      <c r="V8" s="88"/>
      <c r="W8" s="88"/>
      <c r="X8" s="88"/>
      <c r="Y8" s="88"/>
      <c r="Z8" s="88"/>
      <c r="AA8" s="88"/>
      <c r="AB8" s="88"/>
      <c r="AD8" s="59"/>
      <c r="AE8" s="182">
        <v>23.1</v>
      </c>
    </row>
    <row r="9" spans="1:32" x14ac:dyDescent="0.3">
      <c r="A9" s="66">
        <v>43985</v>
      </c>
      <c r="B9" s="20" t="s">
        <v>72</v>
      </c>
      <c r="C9" s="19" t="s">
        <v>78</v>
      </c>
      <c r="D9" s="86" t="s">
        <v>74</v>
      </c>
      <c r="E9" s="7"/>
      <c r="F9" s="5"/>
      <c r="G9" s="5"/>
      <c r="H9" s="5"/>
      <c r="I9" s="5"/>
      <c r="J9" s="5"/>
      <c r="L9" s="88"/>
      <c r="N9" s="89"/>
      <c r="P9" s="90"/>
      <c r="Q9" s="90"/>
      <c r="R9" s="90"/>
      <c r="S9" s="89"/>
      <c r="T9" s="88"/>
      <c r="U9" s="90">
        <v>115.52</v>
      </c>
      <c r="V9" s="88"/>
      <c r="W9" s="88"/>
      <c r="X9" s="88"/>
      <c r="Y9" s="88"/>
      <c r="Z9" s="88"/>
      <c r="AA9" s="88"/>
      <c r="AB9" s="88"/>
      <c r="AD9" s="59"/>
      <c r="AE9" s="182">
        <v>23.1</v>
      </c>
    </row>
    <row r="10" spans="1:32" x14ac:dyDescent="0.3">
      <c r="A10" s="66">
        <v>44015</v>
      </c>
      <c r="B10" s="20" t="s">
        <v>72</v>
      </c>
      <c r="C10" s="19" t="s">
        <v>78</v>
      </c>
      <c r="D10" s="86" t="s">
        <v>74</v>
      </c>
      <c r="E10" s="7"/>
      <c r="F10" s="5"/>
      <c r="G10" s="5"/>
      <c r="H10" s="5"/>
      <c r="I10" s="5"/>
      <c r="J10" s="5"/>
      <c r="L10" s="88"/>
      <c r="N10" s="90"/>
      <c r="P10" s="90"/>
      <c r="Q10" s="90"/>
      <c r="R10" s="90"/>
      <c r="S10" s="90"/>
      <c r="T10" s="88"/>
      <c r="U10" s="90">
        <v>115.52</v>
      </c>
      <c r="V10" s="88"/>
      <c r="W10" s="88"/>
      <c r="X10" s="88"/>
      <c r="Y10" s="88"/>
      <c r="Z10" s="88"/>
      <c r="AA10" s="88"/>
      <c r="AB10" s="91"/>
      <c r="AD10" s="59"/>
      <c r="AE10" s="182">
        <v>23.1</v>
      </c>
    </row>
    <row r="11" spans="1:32" x14ac:dyDescent="0.3">
      <c r="A11" s="66">
        <v>44046</v>
      </c>
      <c r="B11" s="20" t="s">
        <v>72</v>
      </c>
      <c r="C11" s="19" t="s">
        <v>78</v>
      </c>
      <c r="D11" s="86" t="s">
        <v>74</v>
      </c>
      <c r="E11" s="7"/>
      <c r="F11" s="5"/>
      <c r="G11" s="5"/>
      <c r="H11" s="5"/>
      <c r="I11" s="5"/>
      <c r="J11" s="5"/>
      <c r="L11" s="91"/>
      <c r="N11" s="90"/>
      <c r="P11" s="90"/>
      <c r="Q11" s="90"/>
      <c r="R11" s="90"/>
      <c r="S11" s="90"/>
      <c r="T11" s="88"/>
      <c r="U11" s="90">
        <v>115.52</v>
      </c>
      <c r="V11" s="88"/>
      <c r="W11" s="88"/>
      <c r="X11" s="88"/>
      <c r="Y11" s="88"/>
      <c r="Z11" s="88"/>
      <c r="AA11" s="88"/>
      <c r="AB11" s="88"/>
      <c r="AD11" s="59"/>
      <c r="AE11" s="182">
        <v>23.1</v>
      </c>
    </row>
    <row r="12" spans="1:32" x14ac:dyDescent="0.3">
      <c r="A12" s="66">
        <v>44044</v>
      </c>
      <c r="B12" s="163">
        <v>100061</v>
      </c>
      <c r="C12" s="275" t="s">
        <v>133</v>
      </c>
      <c r="D12" s="276"/>
      <c r="E12" s="7"/>
      <c r="F12" s="5"/>
      <c r="G12" s="5"/>
      <c r="H12" s="5"/>
      <c r="I12" s="5"/>
      <c r="J12" s="5"/>
      <c r="L12" s="164"/>
      <c r="M12" s="165"/>
      <c r="N12" s="166"/>
      <c r="O12" s="165"/>
      <c r="P12" s="166"/>
      <c r="Q12" s="166"/>
      <c r="R12" s="166"/>
      <c r="S12" s="166"/>
      <c r="T12" s="167"/>
      <c r="U12" s="166"/>
      <c r="V12" s="167"/>
      <c r="W12" s="167"/>
      <c r="X12" s="167"/>
      <c r="Y12" s="167"/>
      <c r="Z12" s="167"/>
      <c r="AA12" s="167"/>
      <c r="AB12" s="167"/>
      <c r="AC12" s="168"/>
      <c r="AD12" s="59"/>
      <c r="AE12" s="177"/>
    </row>
    <row r="13" spans="1:32" x14ac:dyDescent="0.3">
      <c r="A13" s="66">
        <v>44064</v>
      </c>
      <c r="B13" s="20">
        <v>100065</v>
      </c>
      <c r="C13" s="19" t="s">
        <v>79</v>
      </c>
      <c r="D13" s="86" t="s">
        <v>65</v>
      </c>
      <c r="E13" s="7"/>
      <c r="F13" s="5"/>
      <c r="G13" s="5"/>
      <c r="H13" s="5"/>
      <c r="I13" s="5"/>
      <c r="J13" s="5"/>
      <c r="L13" s="88"/>
      <c r="N13" s="90">
        <v>250</v>
      </c>
      <c r="P13" s="90"/>
      <c r="Q13" s="90"/>
      <c r="R13" s="90"/>
      <c r="S13" s="90"/>
      <c r="T13" s="91"/>
      <c r="U13" s="90"/>
      <c r="V13" s="91"/>
      <c r="W13" s="91"/>
      <c r="X13" s="91"/>
      <c r="Y13" s="91"/>
      <c r="Z13" s="91"/>
      <c r="AA13" s="91"/>
      <c r="AB13" s="88"/>
      <c r="AD13" s="59"/>
      <c r="AE13" s="177"/>
    </row>
    <row r="14" spans="1:32" x14ac:dyDescent="0.3">
      <c r="A14" s="66">
        <v>44064</v>
      </c>
      <c r="B14" s="20">
        <v>100064</v>
      </c>
      <c r="C14" s="19" t="s">
        <v>64</v>
      </c>
      <c r="D14" s="86" t="s">
        <v>80</v>
      </c>
      <c r="E14" s="7"/>
      <c r="F14" s="5"/>
      <c r="G14" s="5"/>
      <c r="H14" s="5"/>
      <c r="I14" s="5"/>
      <c r="J14" s="5"/>
      <c r="L14" s="88"/>
      <c r="N14" s="90"/>
      <c r="P14" s="90">
        <v>60</v>
      </c>
      <c r="R14" s="90"/>
      <c r="S14" s="90"/>
      <c r="T14" s="88"/>
      <c r="U14" s="89"/>
      <c r="V14" s="88"/>
      <c r="W14" s="88"/>
      <c r="X14" s="88"/>
      <c r="Y14" s="88"/>
      <c r="Z14" s="88"/>
      <c r="AA14" s="88"/>
      <c r="AB14" s="88"/>
      <c r="AD14" s="59"/>
      <c r="AE14" s="177"/>
    </row>
    <row r="15" spans="1:32" x14ac:dyDescent="0.3">
      <c r="A15" s="66">
        <v>44077</v>
      </c>
      <c r="B15" s="20" t="s">
        <v>72</v>
      </c>
      <c r="C15" s="19" t="s">
        <v>78</v>
      </c>
      <c r="D15" s="86" t="s">
        <v>74</v>
      </c>
      <c r="E15" s="7"/>
      <c r="F15" s="5"/>
      <c r="G15" s="5"/>
      <c r="H15" s="5"/>
      <c r="I15" s="5"/>
      <c r="J15" s="5"/>
      <c r="L15" s="88"/>
      <c r="N15" s="90"/>
      <c r="P15" s="90"/>
      <c r="Q15" s="90"/>
      <c r="R15" s="90"/>
      <c r="S15" s="90"/>
      <c r="T15" s="91"/>
      <c r="U15" s="90">
        <v>115.52</v>
      </c>
      <c r="V15" s="91"/>
      <c r="W15" s="91"/>
      <c r="X15" s="91"/>
      <c r="Y15" s="91"/>
      <c r="Z15" s="91"/>
      <c r="AA15" s="91"/>
      <c r="AB15" s="88"/>
      <c r="AD15" s="59"/>
      <c r="AE15" s="182">
        <v>23.1</v>
      </c>
    </row>
    <row r="16" spans="1:32" x14ac:dyDescent="0.3">
      <c r="A16" s="66">
        <v>44089</v>
      </c>
      <c r="B16" s="20">
        <v>100066</v>
      </c>
      <c r="C16" s="19" t="s">
        <v>66</v>
      </c>
      <c r="D16" s="86" t="s">
        <v>81</v>
      </c>
      <c r="E16" s="7"/>
      <c r="F16" s="5"/>
      <c r="G16" s="5"/>
      <c r="H16" s="5"/>
      <c r="I16" s="5"/>
      <c r="J16" s="5"/>
      <c r="L16" s="88"/>
      <c r="N16" s="89"/>
      <c r="P16" s="90"/>
      <c r="Q16" s="90"/>
      <c r="R16" s="90">
        <v>3200</v>
      </c>
      <c r="S16" s="89"/>
      <c r="T16" s="88"/>
      <c r="U16" s="90"/>
      <c r="V16" s="88"/>
      <c r="W16" s="88"/>
      <c r="X16" s="88"/>
      <c r="Y16" s="88"/>
      <c r="Z16" s="88"/>
      <c r="AA16" s="88"/>
      <c r="AB16" s="88"/>
      <c r="AD16" s="59"/>
      <c r="AE16" s="177"/>
    </row>
    <row r="17" spans="1:31" x14ac:dyDescent="0.3">
      <c r="A17" s="66">
        <v>44097</v>
      </c>
      <c r="B17" s="20">
        <v>100062</v>
      </c>
      <c r="C17" s="87" t="s">
        <v>67</v>
      </c>
      <c r="D17" s="86" t="s">
        <v>82</v>
      </c>
      <c r="E17" s="7"/>
      <c r="F17" s="5"/>
      <c r="G17" s="5"/>
      <c r="H17" s="5"/>
      <c r="I17" s="5"/>
      <c r="J17" s="5"/>
      <c r="L17" s="90">
        <v>169.3</v>
      </c>
      <c r="N17" s="90"/>
      <c r="P17" s="90"/>
      <c r="Q17" s="90"/>
      <c r="S17" s="90"/>
      <c r="T17" s="91"/>
      <c r="U17" s="90"/>
      <c r="V17" s="91"/>
      <c r="W17" s="91"/>
      <c r="X17" s="91"/>
      <c r="Y17" s="91"/>
      <c r="Z17" s="91"/>
      <c r="AA17" s="91"/>
      <c r="AB17" s="88"/>
      <c r="AD17" s="59"/>
      <c r="AE17" s="177"/>
    </row>
    <row r="18" spans="1:31" x14ac:dyDescent="0.3">
      <c r="A18" s="66">
        <v>44110</v>
      </c>
      <c r="B18" s="20" t="s">
        <v>72</v>
      </c>
      <c r="C18" s="19" t="s">
        <v>78</v>
      </c>
      <c r="D18" s="86" t="s">
        <v>74</v>
      </c>
      <c r="E18" s="7"/>
      <c r="F18" s="5"/>
      <c r="G18" s="5"/>
      <c r="H18" s="5"/>
      <c r="I18" s="5"/>
      <c r="J18" s="5"/>
      <c r="L18" s="91"/>
      <c r="N18" s="90"/>
      <c r="P18" s="90"/>
      <c r="Q18" s="90"/>
      <c r="R18" s="90"/>
      <c r="S18" s="90"/>
      <c r="T18" s="88"/>
      <c r="U18" s="90">
        <v>115.52</v>
      </c>
      <c r="V18" s="88"/>
      <c r="W18" s="88"/>
      <c r="X18" s="88"/>
      <c r="Y18" s="88"/>
      <c r="Z18" s="88"/>
      <c r="AA18" s="88"/>
      <c r="AB18" s="88"/>
      <c r="AD18" s="59"/>
      <c r="AE18" s="182">
        <v>23.1</v>
      </c>
    </row>
    <row r="19" spans="1:31" x14ac:dyDescent="0.3">
      <c r="A19" s="66">
        <v>44123</v>
      </c>
      <c r="B19" s="20">
        <v>100063</v>
      </c>
      <c r="C19" s="19" t="s">
        <v>83</v>
      </c>
      <c r="D19" s="86" t="s">
        <v>84</v>
      </c>
      <c r="E19" s="7"/>
      <c r="F19" s="5"/>
      <c r="G19" s="5"/>
      <c r="H19" s="5"/>
      <c r="I19" s="5"/>
      <c r="J19" s="5"/>
      <c r="L19" s="88"/>
      <c r="N19" s="90"/>
      <c r="O19" s="90"/>
      <c r="P19" s="89"/>
      <c r="Q19" s="90"/>
      <c r="R19" s="90"/>
      <c r="S19" s="90">
        <v>8.4</v>
      </c>
      <c r="T19" s="88"/>
      <c r="U19" s="88"/>
      <c r="V19" s="88"/>
      <c r="W19" s="88"/>
      <c r="X19" s="88"/>
      <c r="Y19" s="88"/>
      <c r="Z19" s="88"/>
      <c r="AA19" s="88"/>
      <c r="AB19" s="88"/>
      <c r="AD19" s="59"/>
      <c r="AE19" s="177"/>
    </row>
    <row r="20" spans="1:31" x14ac:dyDescent="0.3">
      <c r="A20" s="66"/>
      <c r="C20" s="19" t="s">
        <v>78</v>
      </c>
      <c r="D20" s="86" t="s">
        <v>74</v>
      </c>
      <c r="E20" s="7"/>
      <c r="F20" s="5"/>
      <c r="G20" s="5"/>
      <c r="H20" s="5"/>
      <c r="I20" s="5"/>
      <c r="J20" s="5"/>
      <c r="L20" s="88"/>
      <c r="N20" s="90"/>
      <c r="O20" s="90"/>
      <c r="P20" s="89"/>
      <c r="Q20" s="90"/>
      <c r="R20" s="90"/>
      <c r="S20" s="90"/>
      <c r="T20" s="88"/>
      <c r="U20" s="88">
        <v>115.52</v>
      </c>
      <c r="V20" s="88"/>
      <c r="W20" s="88"/>
      <c r="X20" s="88"/>
      <c r="Y20" s="88"/>
      <c r="Z20" s="88"/>
      <c r="AA20" s="88"/>
      <c r="AB20" s="88"/>
      <c r="AD20" s="59"/>
      <c r="AE20" s="182">
        <v>23.1</v>
      </c>
    </row>
    <row r="21" spans="1:31" x14ac:dyDescent="0.3">
      <c r="A21" s="66">
        <v>44161</v>
      </c>
      <c r="B21" s="20">
        <v>100067</v>
      </c>
      <c r="C21" s="19" t="s">
        <v>134</v>
      </c>
      <c r="D21" s="86" t="s">
        <v>135</v>
      </c>
      <c r="E21" s="7"/>
      <c r="F21" s="5"/>
      <c r="G21" s="5"/>
      <c r="H21" s="5"/>
      <c r="I21" s="5"/>
      <c r="J21" s="5"/>
      <c r="L21" s="88"/>
      <c r="N21" s="90"/>
      <c r="O21" s="90"/>
      <c r="P21" s="90"/>
      <c r="Q21" s="90">
        <v>200.85</v>
      </c>
      <c r="R21" s="90"/>
      <c r="S21" s="90">
        <v>28</v>
      </c>
      <c r="T21" s="88"/>
      <c r="U21" s="88"/>
      <c r="V21" s="88"/>
      <c r="W21" s="88"/>
      <c r="X21" s="88"/>
      <c r="Y21" s="88"/>
      <c r="Z21" s="88"/>
      <c r="AA21" s="88">
        <v>40</v>
      </c>
      <c r="AB21" s="88"/>
      <c r="AC21" s="44"/>
      <c r="AD21" s="60"/>
      <c r="AE21" s="177"/>
    </row>
    <row r="22" spans="1:31" x14ac:dyDescent="0.3">
      <c r="A22" s="66">
        <v>44187</v>
      </c>
      <c r="C22" s="19" t="s">
        <v>138</v>
      </c>
      <c r="D22" s="86" t="s">
        <v>139</v>
      </c>
      <c r="E22" s="7"/>
      <c r="F22" s="5"/>
      <c r="G22" s="5"/>
      <c r="H22" s="5"/>
      <c r="I22" s="5"/>
      <c r="J22" s="5"/>
      <c r="L22" s="88"/>
      <c r="M22" s="90"/>
      <c r="N22" s="90"/>
      <c r="O22" s="90">
        <v>248.7</v>
      </c>
      <c r="P22" s="90"/>
      <c r="Q22" s="90"/>
      <c r="R22" s="90"/>
      <c r="S22" s="91"/>
      <c r="T22" s="91"/>
      <c r="U22" s="91"/>
      <c r="V22" s="91"/>
      <c r="W22" s="91"/>
      <c r="X22" s="91"/>
      <c r="Y22" s="91"/>
      <c r="Z22" s="91"/>
      <c r="AA22" s="91"/>
      <c r="AB22" s="88"/>
      <c r="AD22" s="59"/>
      <c r="AE22" s="182">
        <v>49.74</v>
      </c>
    </row>
    <row r="23" spans="1:31" x14ac:dyDescent="0.3">
      <c r="A23" s="66">
        <v>44187</v>
      </c>
      <c r="C23" s="19" t="s">
        <v>134</v>
      </c>
      <c r="D23" s="19" t="s">
        <v>135</v>
      </c>
      <c r="E23" s="7"/>
      <c r="F23" s="5"/>
      <c r="G23" s="5"/>
      <c r="H23" s="5"/>
      <c r="I23" s="5"/>
      <c r="J23" s="5"/>
      <c r="Q23" s="90">
        <v>319.55</v>
      </c>
      <c r="AD23" s="59"/>
      <c r="AE23" s="177"/>
    </row>
    <row r="24" spans="1:31" x14ac:dyDescent="0.3">
      <c r="A24" s="66"/>
      <c r="E24" s="7"/>
      <c r="F24" s="5"/>
      <c r="G24" s="5"/>
      <c r="H24" s="5"/>
      <c r="I24" s="5"/>
      <c r="J24" s="5"/>
      <c r="AD24" s="59"/>
      <c r="AE24" s="177"/>
    </row>
    <row r="25" spans="1:31" x14ac:dyDescent="0.3">
      <c r="A25" s="66"/>
      <c r="E25" s="7"/>
      <c r="F25" s="5"/>
      <c r="G25" s="5"/>
      <c r="H25" s="5"/>
      <c r="I25" s="5"/>
      <c r="J25" s="5"/>
      <c r="AD25" s="59"/>
      <c r="AE25" s="177"/>
    </row>
    <row r="26" spans="1:31" x14ac:dyDescent="0.3">
      <c r="A26" s="66"/>
      <c r="E26" s="7"/>
      <c r="F26" s="5"/>
      <c r="G26" s="5"/>
      <c r="H26" s="5"/>
      <c r="I26" s="5"/>
      <c r="J26" s="5"/>
      <c r="AD26" s="59"/>
      <c r="AE26" s="177"/>
    </row>
    <row r="27" spans="1:31" x14ac:dyDescent="0.3">
      <c r="A27" s="66"/>
      <c r="E27" s="7"/>
      <c r="F27" s="5"/>
      <c r="G27" s="5"/>
      <c r="H27" s="5"/>
      <c r="I27" s="5"/>
      <c r="J27" s="5"/>
      <c r="AD27" s="59"/>
      <c r="AE27" s="177"/>
    </row>
    <row r="28" spans="1:31" x14ac:dyDescent="0.3">
      <c r="A28" s="66"/>
      <c r="E28" s="7"/>
      <c r="F28" s="5"/>
      <c r="G28" s="5"/>
      <c r="H28" s="5"/>
      <c r="I28" s="5"/>
      <c r="J28" s="5"/>
      <c r="AD28" s="59"/>
      <c r="AE28" s="177"/>
    </row>
    <row r="29" spans="1:31" x14ac:dyDescent="0.3">
      <c r="A29" s="66"/>
      <c r="E29" s="7"/>
      <c r="F29" s="5"/>
      <c r="G29" s="5"/>
      <c r="H29" s="5"/>
      <c r="I29" s="5"/>
      <c r="J29" s="5"/>
      <c r="AD29" s="59"/>
      <c r="AE29" s="177"/>
    </row>
    <row r="30" spans="1:31" x14ac:dyDescent="0.3">
      <c r="A30" s="66"/>
      <c r="E30" s="7"/>
      <c r="F30" s="5"/>
      <c r="G30" s="5"/>
      <c r="H30" s="5"/>
      <c r="I30" s="5"/>
      <c r="J30" s="5"/>
      <c r="AD30" s="59"/>
      <c r="AE30" s="177"/>
    </row>
    <row r="31" spans="1:31" x14ac:dyDescent="0.3">
      <c r="A31" s="66"/>
      <c r="E31" s="7"/>
      <c r="F31" s="5"/>
      <c r="G31" s="5"/>
      <c r="H31" s="5"/>
      <c r="I31" s="5"/>
      <c r="J31" s="5"/>
      <c r="AD31" s="59"/>
      <c r="AE31" s="177"/>
    </row>
    <row r="32" spans="1:31" x14ac:dyDescent="0.3">
      <c r="A32" s="66"/>
      <c r="E32" s="7"/>
      <c r="F32" s="5"/>
      <c r="G32" s="5"/>
      <c r="H32" s="5"/>
      <c r="I32" s="5"/>
      <c r="J32" s="5"/>
      <c r="AD32" s="59"/>
      <c r="AE32" s="177"/>
    </row>
    <row r="33" spans="1:31" x14ac:dyDescent="0.3">
      <c r="A33" s="66"/>
      <c r="E33" s="7"/>
      <c r="F33" s="5"/>
      <c r="G33" s="5"/>
      <c r="H33" s="5"/>
      <c r="I33" s="5"/>
      <c r="J33" s="5"/>
      <c r="AD33" s="59"/>
      <c r="AE33" s="177"/>
    </row>
    <row r="34" spans="1:31" x14ac:dyDescent="0.3">
      <c r="A34" s="66"/>
      <c r="E34" s="7"/>
      <c r="F34" s="5"/>
      <c r="G34" s="5"/>
      <c r="H34" s="5"/>
      <c r="I34" s="5"/>
      <c r="J34" s="5"/>
      <c r="AD34" s="59"/>
      <c r="AE34" s="177"/>
    </row>
    <row r="35" spans="1:31" ht="16.2" thickBot="1" x14ac:dyDescent="0.35">
      <c r="A35" s="66"/>
      <c r="E35" s="7"/>
      <c r="F35" s="5"/>
      <c r="G35" s="5"/>
      <c r="H35" s="5"/>
      <c r="I35" s="5"/>
      <c r="J35" s="5"/>
      <c r="AD35" s="59"/>
      <c r="AE35" s="177"/>
    </row>
    <row r="36" spans="1:31" ht="16.2" thickBot="1" x14ac:dyDescent="0.35">
      <c r="A36" s="158"/>
      <c r="B36" s="159"/>
      <c r="C36" s="160"/>
      <c r="D36" s="161"/>
      <c r="E36" s="9"/>
      <c r="F36" s="9"/>
      <c r="G36" s="9"/>
      <c r="H36" s="9"/>
      <c r="I36" s="9"/>
      <c r="J36" s="8"/>
      <c r="K36" s="10"/>
      <c r="L36" s="12">
        <f>SUM(L6:L35)</f>
        <v>169.3</v>
      </c>
      <c r="M36" s="12">
        <f t="shared" ref="M36:AC36" si="1">SUM(M6:M35)</f>
        <v>218</v>
      </c>
      <c r="N36" s="12">
        <f t="shared" si="1"/>
        <v>250</v>
      </c>
      <c r="O36" s="12">
        <f t="shared" si="1"/>
        <v>248.7</v>
      </c>
      <c r="P36" s="12">
        <f t="shared" si="1"/>
        <v>60</v>
      </c>
      <c r="Q36" s="12">
        <f t="shared" si="1"/>
        <v>520.4</v>
      </c>
      <c r="R36" s="12">
        <f t="shared" si="1"/>
        <v>3200</v>
      </c>
      <c r="S36" s="12">
        <f t="shared" si="1"/>
        <v>36.4</v>
      </c>
      <c r="T36" s="12">
        <f t="shared" si="1"/>
        <v>0</v>
      </c>
      <c r="U36" s="12">
        <f t="shared" si="1"/>
        <v>924.16</v>
      </c>
      <c r="V36" s="12">
        <f t="shared" si="1"/>
        <v>0</v>
      </c>
      <c r="W36" s="12">
        <f t="shared" si="1"/>
        <v>0</v>
      </c>
      <c r="X36" s="12">
        <f t="shared" si="1"/>
        <v>0</v>
      </c>
      <c r="Y36" s="12">
        <f t="shared" si="1"/>
        <v>0</v>
      </c>
      <c r="Z36" s="12">
        <f t="shared" si="1"/>
        <v>0</v>
      </c>
      <c r="AA36" s="12">
        <f t="shared" si="1"/>
        <v>40</v>
      </c>
      <c r="AB36" s="12">
        <f t="shared" si="1"/>
        <v>0</v>
      </c>
      <c r="AC36" s="12">
        <f t="shared" si="1"/>
        <v>0</v>
      </c>
      <c r="AD36" s="12"/>
      <c r="AE36" s="178">
        <f>SUM(AE6:AE35)</f>
        <v>234.54</v>
      </c>
    </row>
    <row r="37" spans="1:31" ht="16.2" thickBot="1" x14ac:dyDescent="0.35">
      <c r="A37" s="66"/>
      <c r="AD37" s="16"/>
      <c r="AE37" s="179"/>
    </row>
    <row r="38" spans="1:31" ht="16.2" thickBot="1" x14ac:dyDescent="0.35">
      <c r="T38" s="17"/>
      <c r="U38" s="17"/>
      <c r="V38" s="17"/>
      <c r="W38" s="17"/>
      <c r="X38" s="17"/>
      <c r="Y38" s="17"/>
      <c r="Z38" s="17"/>
      <c r="AA38" s="17"/>
      <c r="AB38" s="17"/>
      <c r="AC38" s="12" t="s">
        <v>6</v>
      </c>
      <c r="AD38" s="12"/>
      <c r="AE38" s="178">
        <f>SUM(L36:AC36)</f>
        <v>5666.9599999999991</v>
      </c>
    </row>
    <row r="39" spans="1:31" x14ac:dyDescent="0.3">
      <c r="AD39" s="16"/>
      <c r="AE39" s="179"/>
    </row>
    <row r="40" spans="1:31" x14ac:dyDescent="0.3">
      <c r="AD40" s="16"/>
      <c r="AE40" s="179">
        <v>6160.83</v>
      </c>
    </row>
    <row r="41" spans="1:31" x14ac:dyDescent="0.3">
      <c r="AD41" s="16"/>
      <c r="AE41" s="179"/>
    </row>
    <row r="42" spans="1:31" x14ac:dyDescent="0.3">
      <c r="AD42" s="16"/>
      <c r="AE42" s="179"/>
    </row>
    <row r="43" spans="1:31" x14ac:dyDescent="0.3">
      <c r="A43" s="66"/>
      <c r="AD43" s="16"/>
      <c r="AE43" s="179"/>
    </row>
    <row r="44" spans="1:31" x14ac:dyDescent="0.3">
      <c r="A44" s="150" t="s">
        <v>115</v>
      </c>
      <c r="B44" s="151"/>
      <c r="C44" s="152"/>
      <c r="D44" s="131"/>
      <c r="AD44" s="16"/>
      <c r="AE44" s="179"/>
    </row>
    <row r="45" spans="1:31" x14ac:dyDescent="0.3">
      <c r="A45" s="153" t="s">
        <v>126</v>
      </c>
      <c r="B45" s="142"/>
      <c r="C45" s="154">
        <f>Q3</f>
        <v>520.4</v>
      </c>
      <c r="D45" s="131"/>
      <c r="AD45" s="16"/>
      <c r="AE45" s="179"/>
    </row>
    <row r="46" spans="1:31" x14ac:dyDescent="0.3">
      <c r="A46" s="153" t="s">
        <v>127</v>
      </c>
      <c r="B46" s="142"/>
      <c r="C46" s="154">
        <v>0</v>
      </c>
      <c r="D46" s="131"/>
      <c r="AD46" s="16"/>
      <c r="AE46" s="179"/>
    </row>
    <row r="47" spans="1:31" x14ac:dyDescent="0.3">
      <c r="A47" s="155" t="s">
        <v>121</v>
      </c>
      <c r="B47" s="156"/>
      <c r="C47" s="157">
        <f>SUM(C48-C45)</f>
        <v>5146.5599999999995</v>
      </c>
      <c r="D47" s="131"/>
      <c r="AD47" s="16"/>
      <c r="AE47" s="179"/>
    </row>
    <row r="48" spans="1:31" x14ac:dyDescent="0.3">
      <c r="A48" s="66"/>
      <c r="C48" s="130">
        <f>AD3</f>
        <v>5666.9599999999991</v>
      </c>
      <c r="AD48" s="16"/>
      <c r="AE48" s="179"/>
    </row>
    <row r="49" spans="1:31" x14ac:dyDescent="0.3">
      <c r="A49" s="66"/>
      <c r="AD49" s="16"/>
      <c r="AE49" s="179"/>
    </row>
    <row r="50" spans="1:31" x14ac:dyDescent="0.3">
      <c r="A50" s="66"/>
      <c r="AD50" s="16"/>
      <c r="AE50" s="179"/>
    </row>
    <row r="51" spans="1:31" x14ac:dyDescent="0.3">
      <c r="A51" s="66"/>
      <c r="AD51" s="16"/>
      <c r="AE51" s="179"/>
    </row>
    <row r="52" spans="1:31" x14ac:dyDescent="0.3">
      <c r="A52" s="66"/>
      <c r="AD52" s="16"/>
      <c r="AE52" s="179"/>
    </row>
    <row r="53" spans="1:31" x14ac:dyDescent="0.3">
      <c r="A53" s="66"/>
      <c r="AD53" s="16"/>
      <c r="AE53" s="179"/>
    </row>
    <row r="54" spans="1:31" x14ac:dyDescent="0.3">
      <c r="A54" s="66"/>
      <c r="AD54" s="16"/>
      <c r="AE54" s="179"/>
    </row>
    <row r="55" spans="1:31" x14ac:dyDescent="0.3">
      <c r="A55" s="66"/>
      <c r="AD55" s="16"/>
      <c r="AE55" s="179"/>
    </row>
    <row r="56" spans="1:31" x14ac:dyDescent="0.3">
      <c r="A56" s="66"/>
      <c r="AD56" s="16"/>
      <c r="AE56" s="179"/>
    </row>
    <row r="57" spans="1:31" x14ac:dyDescent="0.3">
      <c r="A57" s="66"/>
      <c r="AD57" s="16"/>
      <c r="AE57" s="179"/>
    </row>
    <row r="58" spans="1:31" x14ac:dyDescent="0.3">
      <c r="A58" s="66"/>
      <c r="AD58" s="16"/>
      <c r="AE58" s="179"/>
    </row>
    <row r="59" spans="1:31" x14ac:dyDescent="0.3">
      <c r="A59" s="66"/>
      <c r="AD59" s="16"/>
      <c r="AE59" s="179"/>
    </row>
    <row r="60" spans="1:31" x14ac:dyDescent="0.3">
      <c r="A60" s="66"/>
      <c r="AD60" s="16"/>
      <c r="AE60" s="179"/>
    </row>
    <row r="61" spans="1:31" x14ac:dyDescent="0.3">
      <c r="A61" s="66"/>
      <c r="AD61" s="16"/>
      <c r="AE61" s="179"/>
    </row>
    <row r="62" spans="1:31" x14ac:dyDescent="0.3">
      <c r="A62" s="66"/>
      <c r="AD62" s="16"/>
      <c r="AE62" s="179"/>
    </row>
    <row r="63" spans="1:31" x14ac:dyDescent="0.3">
      <c r="A63" s="66"/>
      <c r="AD63" s="16"/>
      <c r="AE63" s="179"/>
    </row>
    <row r="64" spans="1:31" x14ac:dyDescent="0.3">
      <c r="A64" s="66"/>
      <c r="AD64" s="16"/>
      <c r="AE64" s="179"/>
    </row>
    <row r="65" spans="1:31" x14ac:dyDescent="0.3">
      <c r="A65" s="66"/>
      <c r="AD65" s="16"/>
      <c r="AE65" s="179"/>
    </row>
    <row r="66" spans="1:31" x14ac:dyDescent="0.3">
      <c r="A66" s="66"/>
      <c r="AD66" s="16"/>
      <c r="AE66" s="179"/>
    </row>
    <row r="67" spans="1:31" x14ac:dyDescent="0.3">
      <c r="A67" s="66"/>
      <c r="AD67" s="16"/>
      <c r="AE67" s="179"/>
    </row>
    <row r="68" spans="1:31" x14ac:dyDescent="0.3">
      <c r="A68" s="66"/>
      <c r="AD68" s="16"/>
      <c r="AE68" s="179"/>
    </row>
    <row r="69" spans="1:31" x14ac:dyDescent="0.3">
      <c r="A69" s="66"/>
      <c r="AD69" s="16"/>
      <c r="AE69" s="179"/>
    </row>
    <row r="70" spans="1:31" x14ac:dyDescent="0.3">
      <c r="A70" s="66"/>
      <c r="AD70" s="16"/>
      <c r="AE70" s="179"/>
    </row>
    <row r="71" spans="1:31" x14ac:dyDescent="0.3">
      <c r="A71" s="66"/>
      <c r="AD71" s="16"/>
      <c r="AE71" s="179"/>
    </row>
    <row r="72" spans="1:31" x14ac:dyDescent="0.3">
      <c r="A72" s="66"/>
      <c r="AD72" s="16"/>
      <c r="AE72" s="179"/>
    </row>
    <row r="73" spans="1:31" x14ac:dyDescent="0.3">
      <c r="A73" s="66"/>
      <c r="AD73" s="16"/>
      <c r="AE73" s="179"/>
    </row>
    <row r="74" spans="1:31" x14ac:dyDescent="0.3">
      <c r="A74" s="66"/>
      <c r="AD74" s="16"/>
      <c r="AE74" s="179"/>
    </row>
    <row r="75" spans="1:31" x14ac:dyDescent="0.3">
      <c r="A75" s="66"/>
      <c r="AD75" s="16"/>
      <c r="AE75" s="179"/>
    </row>
    <row r="76" spans="1:31" x14ac:dyDescent="0.3">
      <c r="A76" s="66"/>
      <c r="AD76" s="16"/>
      <c r="AE76" s="179"/>
    </row>
    <row r="77" spans="1:31" x14ac:dyDescent="0.3">
      <c r="A77" s="66"/>
      <c r="AD77" s="16"/>
      <c r="AE77" s="179"/>
    </row>
    <row r="78" spans="1:31" x14ac:dyDescent="0.3">
      <c r="A78" s="66"/>
      <c r="AD78" s="16"/>
      <c r="AE78" s="179"/>
    </row>
    <row r="79" spans="1:31" x14ac:dyDescent="0.3">
      <c r="A79" s="66"/>
      <c r="AD79" s="16"/>
      <c r="AE79" s="179"/>
    </row>
    <row r="80" spans="1:31" x14ac:dyDescent="0.3">
      <c r="A80" s="66"/>
      <c r="AD80" s="16"/>
      <c r="AE80" s="179"/>
    </row>
    <row r="81" spans="1:31" x14ac:dyDescent="0.3">
      <c r="A81" s="66"/>
      <c r="AD81" s="16"/>
      <c r="AE81" s="179"/>
    </row>
    <row r="82" spans="1:31" x14ac:dyDescent="0.3">
      <c r="A82" s="66"/>
      <c r="AD82" s="16"/>
      <c r="AE82" s="179"/>
    </row>
    <row r="83" spans="1:31" x14ac:dyDescent="0.3">
      <c r="A83" s="66"/>
      <c r="AD83" s="16"/>
      <c r="AE83" s="179"/>
    </row>
    <row r="84" spans="1:31" x14ac:dyDescent="0.3">
      <c r="A84" s="66"/>
      <c r="AD84" s="16"/>
      <c r="AE84" s="179"/>
    </row>
    <row r="85" spans="1:31" x14ac:dyDescent="0.3">
      <c r="A85" s="66"/>
      <c r="AD85" s="16"/>
      <c r="AE85" s="179"/>
    </row>
    <row r="86" spans="1:31" x14ac:dyDescent="0.3">
      <c r="A86" s="66"/>
      <c r="AD86" s="16"/>
      <c r="AE86" s="179"/>
    </row>
    <row r="87" spans="1:31" x14ac:dyDescent="0.3">
      <c r="A87" s="66"/>
      <c r="AD87" s="16"/>
      <c r="AE87" s="179"/>
    </row>
    <row r="88" spans="1:31" x14ac:dyDescent="0.3">
      <c r="A88" s="66"/>
      <c r="AD88" s="16"/>
      <c r="AE88" s="179"/>
    </row>
    <row r="89" spans="1:31" x14ac:dyDescent="0.3">
      <c r="A89" s="66"/>
      <c r="AD89" s="16"/>
      <c r="AE89" s="179"/>
    </row>
    <row r="90" spans="1:31" x14ac:dyDescent="0.3">
      <c r="A90" s="66"/>
      <c r="AD90" s="16"/>
      <c r="AE90" s="179"/>
    </row>
    <row r="91" spans="1:31" x14ac:dyDescent="0.3">
      <c r="A91" s="66"/>
      <c r="AD91" s="16"/>
      <c r="AE91" s="179"/>
    </row>
    <row r="92" spans="1:31" x14ac:dyDescent="0.3">
      <c r="A92" s="66"/>
      <c r="AD92" s="16"/>
      <c r="AE92" s="179"/>
    </row>
    <row r="93" spans="1:31" x14ac:dyDescent="0.3">
      <c r="A93" s="66"/>
      <c r="AD93" s="16"/>
      <c r="AE93" s="179"/>
    </row>
    <row r="94" spans="1:31" x14ac:dyDescent="0.3">
      <c r="A94" s="66"/>
      <c r="AD94" s="16"/>
      <c r="AE94" s="179"/>
    </row>
    <row r="95" spans="1:31" x14ac:dyDescent="0.3">
      <c r="A95" s="66"/>
      <c r="AD95" s="16"/>
      <c r="AE95" s="179"/>
    </row>
    <row r="96" spans="1:31" x14ac:dyDescent="0.3">
      <c r="A96" s="66"/>
      <c r="AD96" s="16"/>
      <c r="AE96" s="179"/>
    </row>
    <row r="97" spans="1:31" x14ac:dyDescent="0.3">
      <c r="A97" s="66"/>
      <c r="AD97" s="16"/>
      <c r="AE97" s="179"/>
    </row>
    <row r="98" spans="1:31" x14ac:dyDescent="0.3">
      <c r="A98" s="66"/>
      <c r="AD98" s="16"/>
      <c r="AE98" s="179"/>
    </row>
    <row r="99" spans="1:31" x14ac:dyDescent="0.3">
      <c r="A99" s="66"/>
      <c r="AD99" s="16"/>
      <c r="AE99" s="179"/>
    </row>
    <row r="100" spans="1:31" x14ac:dyDescent="0.3">
      <c r="A100" s="66"/>
      <c r="AD100" s="16"/>
      <c r="AE100" s="179"/>
    </row>
    <row r="101" spans="1:31" x14ac:dyDescent="0.3">
      <c r="A101" s="66"/>
      <c r="AD101" s="16"/>
      <c r="AE101" s="179"/>
    </row>
    <row r="102" spans="1:31" x14ac:dyDescent="0.3">
      <c r="A102" s="66"/>
      <c r="AD102" s="16"/>
      <c r="AE102" s="179"/>
    </row>
    <row r="103" spans="1:31" x14ac:dyDescent="0.3">
      <c r="A103" s="66"/>
      <c r="AD103" s="16"/>
      <c r="AE103" s="179"/>
    </row>
    <row r="104" spans="1:31" x14ac:dyDescent="0.3">
      <c r="A104" s="66"/>
      <c r="AD104" s="16"/>
      <c r="AE104" s="179"/>
    </row>
    <row r="105" spans="1:31" x14ac:dyDescent="0.3">
      <c r="A105" s="66"/>
      <c r="AD105" s="16"/>
      <c r="AE105" s="179"/>
    </row>
    <row r="106" spans="1:31" x14ac:dyDescent="0.3">
      <c r="A106" s="66"/>
      <c r="AD106" s="16"/>
      <c r="AE106" s="179"/>
    </row>
    <row r="107" spans="1:31" x14ac:dyDescent="0.3">
      <c r="A107" s="66"/>
      <c r="AD107" s="16"/>
      <c r="AE107" s="179"/>
    </row>
    <row r="108" spans="1:31" x14ac:dyDescent="0.3">
      <c r="A108" s="66"/>
      <c r="AD108" s="16"/>
      <c r="AE108" s="179"/>
    </row>
    <row r="109" spans="1:31" x14ac:dyDescent="0.3">
      <c r="A109" s="66"/>
      <c r="AD109" s="16"/>
      <c r="AE109" s="179"/>
    </row>
    <row r="110" spans="1:31" x14ac:dyDescent="0.3">
      <c r="A110" s="66"/>
      <c r="AD110" s="16"/>
      <c r="AE110" s="179"/>
    </row>
    <row r="111" spans="1:31" x14ac:dyDescent="0.3">
      <c r="A111" s="66"/>
      <c r="AD111" s="16"/>
      <c r="AE111" s="179"/>
    </row>
    <row r="112" spans="1:31" x14ac:dyDescent="0.3">
      <c r="A112" s="66"/>
      <c r="AD112" s="16"/>
      <c r="AE112" s="179"/>
    </row>
    <row r="113" spans="1:31" x14ac:dyDescent="0.3">
      <c r="A113" s="66"/>
      <c r="AD113" s="16"/>
      <c r="AE113" s="179"/>
    </row>
    <row r="114" spans="1:31" x14ac:dyDescent="0.3">
      <c r="A114" s="66"/>
      <c r="AD114" s="16"/>
      <c r="AE114" s="179"/>
    </row>
    <row r="115" spans="1:31" x14ac:dyDescent="0.3">
      <c r="A115" s="66"/>
      <c r="AD115" s="16"/>
      <c r="AE115" s="179"/>
    </row>
    <row r="116" spans="1:31" x14ac:dyDescent="0.3">
      <c r="A116" s="66"/>
      <c r="AD116" s="16"/>
      <c r="AE116" s="179"/>
    </row>
    <row r="117" spans="1:31" x14ac:dyDescent="0.3">
      <c r="A117" s="66"/>
      <c r="AD117" s="16"/>
      <c r="AE117" s="179"/>
    </row>
    <row r="118" spans="1:31" x14ac:dyDescent="0.3">
      <c r="A118" s="66"/>
      <c r="AD118" s="16"/>
      <c r="AE118" s="179"/>
    </row>
    <row r="119" spans="1:31" x14ac:dyDescent="0.3">
      <c r="A119" s="66"/>
      <c r="AD119" s="16"/>
      <c r="AE119" s="179"/>
    </row>
    <row r="120" spans="1:31" x14ac:dyDescent="0.3">
      <c r="A120" s="66"/>
      <c r="AD120" s="16"/>
      <c r="AE120" s="179"/>
    </row>
    <row r="121" spans="1:31" x14ac:dyDescent="0.3">
      <c r="A121" s="66"/>
      <c r="AD121" s="16"/>
      <c r="AE121" s="179"/>
    </row>
    <row r="122" spans="1:31" x14ac:dyDescent="0.3">
      <c r="A122" s="66"/>
      <c r="AD122" s="16"/>
      <c r="AE122" s="179"/>
    </row>
    <row r="123" spans="1:31" x14ac:dyDescent="0.3">
      <c r="A123" s="66"/>
      <c r="AD123" s="16"/>
      <c r="AE123" s="179"/>
    </row>
    <row r="124" spans="1:31" x14ac:dyDescent="0.3">
      <c r="A124" s="66"/>
      <c r="AD124" s="16"/>
      <c r="AE124" s="179"/>
    </row>
    <row r="125" spans="1:31" x14ac:dyDescent="0.3">
      <c r="A125" s="66"/>
      <c r="AD125" s="16"/>
      <c r="AE125" s="179"/>
    </row>
    <row r="126" spans="1:31" x14ac:dyDescent="0.3">
      <c r="A126" s="66"/>
      <c r="AD126" s="16"/>
      <c r="AE126" s="179"/>
    </row>
    <row r="127" spans="1:31" x14ac:dyDescent="0.3">
      <c r="A127" s="66"/>
      <c r="AD127" s="16"/>
      <c r="AE127" s="179"/>
    </row>
    <row r="128" spans="1:31" x14ac:dyDescent="0.3">
      <c r="A128" s="66"/>
      <c r="AD128" s="16"/>
      <c r="AE128" s="179"/>
    </row>
    <row r="129" spans="1:31" x14ac:dyDescent="0.3">
      <c r="A129" s="66"/>
      <c r="AD129" s="16"/>
      <c r="AE129" s="179"/>
    </row>
    <row r="130" spans="1:31" x14ac:dyDescent="0.3">
      <c r="A130" s="66"/>
      <c r="AD130" s="16"/>
      <c r="AE130" s="179"/>
    </row>
    <row r="131" spans="1:31" x14ac:dyDescent="0.3">
      <c r="A131" s="66"/>
      <c r="AD131" s="16"/>
      <c r="AE131" s="179"/>
    </row>
    <row r="132" spans="1:31" x14ac:dyDescent="0.3">
      <c r="A132" s="66"/>
      <c r="AD132" s="16"/>
      <c r="AE132" s="179"/>
    </row>
    <row r="133" spans="1:31" x14ac:dyDescent="0.3">
      <c r="A133" s="66"/>
      <c r="AD133" s="16"/>
      <c r="AE133" s="179"/>
    </row>
    <row r="134" spans="1:31" x14ac:dyDescent="0.3">
      <c r="A134" s="66"/>
      <c r="AD134" s="16"/>
      <c r="AE134" s="179"/>
    </row>
    <row r="135" spans="1:31" x14ac:dyDescent="0.3">
      <c r="A135" s="66"/>
      <c r="AD135" s="16"/>
      <c r="AE135" s="179"/>
    </row>
    <row r="136" spans="1:31" x14ac:dyDescent="0.3">
      <c r="A136" s="66"/>
      <c r="AD136" s="16"/>
      <c r="AE136" s="179"/>
    </row>
    <row r="137" spans="1:31" x14ac:dyDescent="0.3">
      <c r="A137" s="66"/>
      <c r="AD137" s="16"/>
      <c r="AE137" s="179"/>
    </row>
    <row r="138" spans="1:31" x14ac:dyDescent="0.3">
      <c r="A138" s="66"/>
      <c r="AD138" s="16"/>
      <c r="AE138" s="179"/>
    </row>
    <row r="139" spans="1:31" x14ac:dyDescent="0.3">
      <c r="A139" s="66"/>
      <c r="AD139" s="16"/>
      <c r="AE139" s="179"/>
    </row>
    <row r="140" spans="1:31" x14ac:dyDescent="0.3">
      <c r="A140" s="66"/>
      <c r="AD140" s="16"/>
      <c r="AE140" s="179"/>
    </row>
    <row r="141" spans="1:31" x14ac:dyDescent="0.3">
      <c r="A141" s="66"/>
      <c r="AD141" s="16"/>
      <c r="AE141" s="179"/>
    </row>
    <row r="142" spans="1:31" x14ac:dyDescent="0.3">
      <c r="A142" s="66"/>
      <c r="AD142" s="16"/>
      <c r="AE142" s="179"/>
    </row>
    <row r="143" spans="1:31" x14ac:dyDescent="0.3">
      <c r="A143" s="66"/>
      <c r="AD143" s="16"/>
      <c r="AE143" s="179"/>
    </row>
    <row r="144" spans="1:31" x14ac:dyDescent="0.3">
      <c r="A144" s="66"/>
      <c r="AD144" s="16"/>
      <c r="AE144" s="179"/>
    </row>
    <row r="145" spans="1:31" x14ac:dyDescent="0.3">
      <c r="A145" s="66"/>
      <c r="AD145" s="16"/>
      <c r="AE145" s="179"/>
    </row>
    <row r="146" spans="1:31" x14ac:dyDescent="0.3">
      <c r="A146" s="66"/>
      <c r="AD146" s="16"/>
      <c r="AE146" s="179"/>
    </row>
  </sheetData>
  <mergeCells count="6">
    <mergeCell ref="C12:D12"/>
    <mergeCell ref="AF1:AF2"/>
    <mergeCell ref="L1:AC2"/>
    <mergeCell ref="A3:C4"/>
    <mergeCell ref="AD1:AD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workbookViewId="0">
      <selection activeCell="L14" sqref="L14"/>
    </sheetView>
  </sheetViews>
  <sheetFormatPr defaultColWidth="7.8984375" defaultRowHeight="15.6" x14ac:dyDescent="0.3"/>
  <cols>
    <col min="1" max="1" width="1.796875" style="24" customWidth="1"/>
    <col min="2" max="2" width="6" style="129" customWidth="1"/>
    <col min="3" max="3" width="21.398437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318" t="s">
        <v>115</v>
      </c>
      <c r="C6" s="319"/>
      <c r="D6" s="314" t="s">
        <v>123</v>
      </c>
      <c r="E6" s="315"/>
      <c r="F6" s="315"/>
      <c r="G6" s="316"/>
    </row>
    <row r="7" spans="2:7" x14ac:dyDescent="0.3">
      <c r="B7" s="320"/>
      <c r="C7" s="321"/>
      <c r="D7" s="292">
        <v>43921</v>
      </c>
      <c r="E7" s="294">
        <v>44286</v>
      </c>
      <c r="F7" s="310" t="s">
        <v>35</v>
      </c>
      <c r="G7" s="312" t="s">
        <v>124</v>
      </c>
    </row>
    <row r="8" spans="2:7" ht="16.2" thickBot="1" x14ac:dyDescent="0.35">
      <c r="B8" s="322"/>
      <c r="C8" s="323"/>
      <c r="D8" s="293"/>
      <c r="E8" s="295"/>
      <c r="F8" s="311"/>
      <c r="G8" s="313"/>
    </row>
    <row r="9" spans="2:7" x14ac:dyDescent="0.3">
      <c r="B9" s="298" t="s">
        <v>116</v>
      </c>
      <c r="C9" s="299"/>
      <c r="D9" s="290">
        <v>1825</v>
      </c>
      <c r="E9" s="296">
        <f>D21</f>
        <v>5939</v>
      </c>
      <c r="F9" s="328">
        <f>SUM(E9-D9)</f>
        <v>4114</v>
      </c>
      <c r="G9" s="324">
        <f>SUM(F9/D9)</f>
        <v>2.2542465753424659</v>
      </c>
    </row>
    <row r="10" spans="2:7" x14ac:dyDescent="0.3">
      <c r="B10" s="286"/>
      <c r="C10" s="287"/>
      <c r="D10" s="291"/>
      <c r="E10" s="297"/>
      <c r="F10" s="308"/>
      <c r="G10" s="325"/>
    </row>
    <row r="11" spans="2:7" x14ac:dyDescent="0.3">
      <c r="B11" s="286" t="s">
        <v>117</v>
      </c>
      <c r="C11" s="287"/>
      <c r="D11" s="304">
        <v>25959</v>
      </c>
      <c r="E11" s="302">
        <f>'Income 20-21'!E22</f>
        <v>7900</v>
      </c>
      <c r="F11" s="307">
        <f t="shared" ref="F11" si="0">SUM(E11-D11)</f>
        <v>-18059</v>
      </c>
      <c r="G11" s="325">
        <f t="shared" ref="G11" si="1">SUM(F11/D11)</f>
        <v>-0.69567394737855848</v>
      </c>
    </row>
    <row r="12" spans="2:7" x14ac:dyDescent="0.3">
      <c r="B12" s="286"/>
      <c r="C12" s="287"/>
      <c r="D12" s="304"/>
      <c r="E12" s="302"/>
      <c r="F12" s="308"/>
      <c r="G12" s="325"/>
    </row>
    <row r="13" spans="2:7" x14ac:dyDescent="0.3">
      <c r="B13" s="286" t="s">
        <v>118</v>
      </c>
      <c r="C13" s="287"/>
      <c r="D13" s="304">
        <v>1899</v>
      </c>
      <c r="E13" s="302">
        <f>'Income 20-21'!E23</f>
        <v>38.4</v>
      </c>
      <c r="F13" s="307">
        <f t="shared" ref="F13" si="2">SUM(E13-D13)</f>
        <v>-1860.6</v>
      </c>
      <c r="G13" s="325">
        <f t="shared" ref="G13" si="3">SUM(F13/D13)</f>
        <v>-0.97977883096366503</v>
      </c>
    </row>
    <row r="14" spans="2:7" ht="16.2" thickBot="1" x14ac:dyDescent="0.35">
      <c r="B14" s="288"/>
      <c r="C14" s="289"/>
      <c r="D14" s="305"/>
      <c r="E14" s="303"/>
      <c r="F14" s="317"/>
      <c r="G14" s="326"/>
    </row>
    <row r="15" spans="2:7" x14ac:dyDescent="0.3">
      <c r="B15" s="300" t="s">
        <v>119</v>
      </c>
      <c r="C15" s="301"/>
      <c r="D15" s="306">
        <v>0</v>
      </c>
      <c r="E15" s="309">
        <f>'Expend 20-21'!C45</f>
        <v>520.4</v>
      </c>
      <c r="F15" s="329">
        <f t="shared" ref="F15" si="4">SUM(E15-D15)</f>
        <v>520.4</v>
      </c>
      <c r="G15" s="327" t="e">
        <f t="shared" ref="G15" si="5">SUM(F15/D15)</f>
        <v>#DIV/0!</v>
      </c>
    </row>
    <row r="16" spans="2:7" x14ac:dyDescent="0.3">
      <c r="B16" s="286"/>
      <c r="C16" s="287"/>
      <c r="D16" s="304"/>
      <c r="E16" s="302"/>
      <c r="F16" s="308"/>
      <c r="G16" s="325"/>
    </row>
    <row r="17" spans="2:7" x14ac:dyDescent="0.3">
      <c r="B17" s="286" t="s">
        <v>120</v>
      </c>
      <c r="C17" s="287"/>
      <c r="D17" s="304">
        <v>0</v>
      </c>
      <c r="E17" s="302">
        <v>0</v>
      </c>
      <c r="F17" s="307">
        <f t="shared" ref="F17" si="6">SUM(E17-D17)</f>
        <v>0</v>
      </c>
      <c r="G17" s="325" t="e">
        <f t="shared" ref="G17" si="7">SUM(F17/D17)</f>
        <v>#DIV/0!</v>
      </c>
    </row>
    <row r="18" spans="2:7" x14ac:dyDescent="0.3">
      <c r="B18" s="286"/>
      <c r="C18" s="287"/>
      <c r="D18" s="304"/>
      <c r="E18" s="302"/>
      <c r="F18" s="308"/>
      <c r="G18" s="325"/>
    </row>
    <row r="19" spans="2:7" x14ac:dyDescent="0.3">
      <c r="B19" s="286" t="s">
        <v>121</v>
      </c>
      <c r="C19" s="287"/>
      <c r="D19" s="304">
        <v>23744</v>
      </c>
      <c r="E19" s="302">
        <f>'Expend 20-21'!C47</f>
        <v>5146.5599999999995</v>
      </c>
      <c r="F19" s="307">
        <f t="shared" ref="F19" si="8">SUM(E19-D19)</f>
        <v>-18597.440000000002</v>
      </c>
      <c r="G19" s="325">
        <f t="shared" ref="G19" si="9">SUM(F19/D19)</f>
        <v>-0.78324797843665783</v>
      </c>
    </row>
    <row r="20" spans="2:7" x14ac:dyDescent="0.3">
      <c r="B20" s="286"/>
      <c r="C20" s="287"/>
      <c r="D20" s="304"/>
      <c r="E20" s="302"/>
      <c r="F20" s="308"/>
      <c r="G20" s="325"/>
    </row>
    <row r="21" spans="2:7" x14ac:dyDescent="0.3">
      <c r="B21" s="286" t="s">
        <v>122</v>
      </c>
      <c r="C21" s="287"/>
      <c r="D21" s="304">
        <f>D28</f>
        <v>5939</v>
      </c>
      <c r="E21" s="302">
        <f>E28</f>
        <v>8210.44</v>
      </c>
      <c r="F21" s="307">
        <f t="shared" ref="F21" si="10">SUM(E21-D21)</f>
        <v>2271.4400000000005</v>
      </c>
      <c r="G21" s="325">
        <f t="shared" ref="G21" si="11">SUM(F21/D21)</f>
        <v>0.38246169388786</v>
      </c>
    </row>
    <row r="22" spans="2:7" ht="16.2" thickBot="1" x14ac:dyDescent="0.35">
      <c r="B22" s="288"/>
      <c r="C22" s="289"/>
      <c r="D22" s="305"/>
      <c r="E22" s="303"/>
      <c r="F22" s="317"/>
      <c r="G22" s="326"/>
    </row>
    <row r="23" spans="2:7" ht="16.2" thickBot="1" x14ac:dyDescent="0.35"/>
    <row r="24" spans="2:7" ht="16.2" thickBot="1" x14ac:dyDescent="0.35">
      <c r="D24" s="148"/>
      <c r="E24" s="149" t="s">
        <v>52</v>
      </c>
    </row>
    <row r="26" spans="2:7" x14ac:dyDescent="0.3">
      <c r="C26" s="137" t="s">
        <v>128</v>
      </c>
      <c r="D26" s="138">
        <f>SUM(D9:D14)</f>
        <v>29683</v>
      </c>
      <c r="E26" s="132">
        <f>SUM(E9:E14)</f>
        <v>13877.4</v>
      </c>
    </row>
    <row r="27" spans="2:7" x14ac:dyDescent="0.3">
      <c r="C27" s="139" t="s">
        <v>129</v>
      </c>
      <c r="D27" s="136">
        <f>SUM(D15:D20)</f>
        <v>23744</v>
      </c>
      <c r="E27" s="133">
        <f>SUM(E15:E20)</f>
        <v>5666.9599999999991</v>
      </c>
    </row>
    <row r="28" spans="2:7" x14ac:dyDescent="0.3">
      <c r="C28" s="140" t="s">
        <v>130</v>
      </c>
      <c r="D28" s="141">
        <f>SUM(D26-D27)</f>
        <v>5939</v>
      </c>
      <c r="E28" s="134">
        <f>SUM(E26-E27)</f>
        <v>8210.44</v>
      </c>
    </row>
  </sheetData>
  <mergeCells count="41"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 Monitor 20-21</vt:lpstr>
      <vt:lpstr>Nov 2020 Bank Recs</vt:lpstr>
      <vt:lpstr>Income 20-21</vt:lpstr>
      <vt:lpstr>Expend 20-21</vt:lpstr>
      <vt:lpstr>Annual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2020-11-18T09:15:33Z</cp:lastPrinted>
  <dcterms:created xsi:type="dcterms:W3CDTF">2020-04-14T09:56:19Z</dcterms:created>
  <dcterms:modified xsi:type="dcterms:W3CDTF">2020-12-27T15:42:26Z</dcterms:modified>
</cp:coreProperties>
</file>