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8_{475F9923-B07E-49B2-B382-1CEDB19A5146}" xr6:coauthVersionLast="36" xr6:coauthVersionMax="36" xr10:uidLastSave="{00000000-0000-0000-0000-000000000000}"/>
  <bookViews>
    <workbookView xWindow="0" yWindow="0" windowWidth="19008" windowHeight="9060" tabRatio="850" activeTab="2" xr2:uid="{00000000-000D-0000-FFFF-FFFF00000000}"/>
  </bookViews>
  <sheets>
    <sheet name="Agreed Budget 2021-22" sheetId="7" r:id="rId1"/>
    <sheet name="Budget Monitor 21-22" sheetId="2" r:id="rId2"/>
    <sheet name="Jan 2022 Bank Recs" sheetId="4" r:id="rId3"/>
    <sheet name="Income 21-22" sheetId="3" r:id="rId4"/>
    <sheet name="Expend 21-22" sheetId="1" r:id="rId5"/>
    <sheet name="Annual Accounts" sheetId="6" r:id="rId6"/>
    <sheet name="Proposed Budget 2022-23" sheetId="8" r:id="rId7"/>
  </sheets>
  <calcPr calcId="191029"/>
</workbook>
</file>

<file path=xl/calcChain.xml><?xml version="1.0" encoding="utf-8"?>
<calcChain xmlns="http://schemas.openxmlformats.org/spreadsheetml/2006/main">
  <c r="L47" i="1" l="1"/>
  <c r="L48" i="1"/>
  <c r="L49" i="1"/>
  <c r="L50" i="1"/>
  <c r="L51" i="1"/>
  <c r="L52" i="1"/>
  <c r="L53" i="1"/>
  <c r="L54" i="1"/>
  <c r="L55" i="1"/>
  <c r="L43" i="1"/>
  <c r="L44" i="1"/>
  <c r="L45" i="1"/>
  <c r="L46" i="1"/>
  <c r="L38" i="2" l="1"/>
  <c r="D51" i="8" l="1"/>
  <c r="D53" i="8"/>
  <c r="D47" i="8" l="1"/>
  <c r="F47" i="8"/>
  <c r="F36" i="8" l="1"/>
  <c r="F38" i="8" s="1"/>
  <c r="D36" i="8"/>
  <c r="D38" i="8" s="1"/>
  <c r="F12" i="8"/>
  <c r="D12" i="8"/>
  <c r="I47" i="8"/>
  <c r="H47" i="8"/>
  <c r="G47" i="8"/>
  <c r="I36" i="8"/>
  <c r="I38" i="8" s="1"/>
  <c r="H36" i="8"/>
  <c r="H38" i="8" s="1"/>
  <c r="G20" i="8"/>
  <c r="G36" i="8" s="1"/>
  <c r="G38" i="8" s="1"/>
  <c r="G40" i="8" s="1"/>
  <c r="I12" i="8"/>
  <c r="H12" i="8"/>
  <c r="G12" i="8"/>
  <c r="L35" i="1"/>
  <c r="L36" i="1"/>
  <c r="L37" i="1"/>
  <c r="L38" i="1"/>
  <c r="L39" i="1"/>
  <c r="L40" i="1"/>
  <c r="L41" i="1"/>
  <c r="L42" i="1"/>
  <c r="D40" i="8" l="1"/>
  <c r="F40" i="8"/>
  <c r="H40" i="8"/>
  <c r="I40" i="8"/>
  <c r="L28" i="1"/>
  <c r="L29" i="1"/>
  <c r="L30" i="1"/>
  <c r="L31" i="1"/>
  <c r="L32" i="1"/>
  <c r="L33" i="1"/>
  <c r="S3" i="1" l="1"/>
  <c r="G25" i="2" s="1"/>
  <c r="L25" i="2" s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34" i="1" l="1"/>
  <c r="C19" i="4" l="1"/>
  <c r="D19" i="4"/>
  <c r="E18" i="4"/>
  <c r="E19" i="4" l="1"/>
  <c r="L27" i="1" l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20" i="3"/>
  <c r="G20" i="3"/>
  <c r="N57" i="1"/>
  <c r="O57" i="1"/>
  <c r="P57" i="1"/>
  <c r="Q57" i="1"/>
  <c r="R57" i="1"/>
  <c r="T57" i="1"/>
  <c r="U57" i="1"/>
  <c r="V57" i="1"/>
  <c r="W57" i="1"/>
  <c r="X57" i="1"/>
  <c r="Y57" i="1"/>
  <c r="Z57" i="1"/>
  <c r="AA57" i="1"/>
  <c r="AB57" i="1"/>
  <c r="AC57" i="1"/>
  <c r="AD57" i="1"/>
  <c r="AE57" i="1"/>
  <c r="X3" i="1"/>
  <c r="G30" i="2" s="1"/>
  <c r="L30" i="2" s="1"/>
  <c r="Y3" i="1"/>
  <c r="G31" i="2" s="1"/>
  <c r="L31" i="2" s="1"/>
  <c r="Z3" i="1"/>
  <c r="G32" i="2" s="1"/>
  <c r="L32" i="2" s="1"/>
  <c r="AA3" i="1"/>
  <c r="G33" i="2" s="1"/>
  <c r="L33" i="2" s="1"/>
  <c r="AB3" i="1"/>
  <c r="G34" i="2" s="1"/>
  <c r="AC3" i="1"/>
  <c r="G35" i="2" s="1"/>
  <c r="AD3" i="1"/>
  <c r="G36" i="2" s="1"/>
  <c r="L36" i="2" s="1"/>
  <c r="AE3" i="1"/>
  <c r="G37" i="2" s="1"/>
  <c r="L37" i="2" s="1"/>
  <c r="N3" i="1"/>
  <c r="G20" i="2" s="1"/>
  <c r="L20" i="2" s="1"/>
  <c r="O3" i="1"/>
  <c r="G21" i="2" s="1"/>
  <c r="L21" i="2" s="1"/>
  <c r="P3" i="1"/>
  <c r="G22" i="2" s="1"/>
  <c r="L22" i="2" s="1"/>
  <c r="Q3" i="1"/>
  <c r="G23" i="2" s="1"/>
  <c r="L23" i="2" s="1"/>
  <c r="R3" i="1"/>
  <c r="G24" i="2" s="1"/>
  <c r="L24" i="2" s="1"/>
  <c r="T3" i="1"/>
  <c r="G26" i="2" s="1"/>
  <c r="L26" i="2" s="1"/>
  <c r="U3" i="1"/>
  <c r="G27" i="2" s="1"/>
  <c r="V3" i="1"/>
  <c r="G28" i="2" s="1"/>
  <c r="W3" i="1"/>
  <c r="G29" i="2" s="1"/>
  <c r="L29" i="2" s="1"/>
  <c r="H28" i="2" l="1"/>
  <c r="L28" i="2"/>
  <c r="H34" i="2"/>
  <c r="L34" i="2"/>
  <c r="H27" i="2"/>
  <c r="L27" i="2"/>
  <c r="H24" i="2"/>
  <c r="D28" i="6"/>
  <c r="E9" i="6" s="1"/>
  <c r="F9" i="6" s="1"/>
  <c r="G9" i="6" s="1"/>
  <c r="H29" i="2"/>
  <c r="H35" i="2"/>
  <c r="C66" i="1"/>
  <c r="E15" i="6" s="1"/>
  <c r="F15" i="6" s="1"/>
  <c r="G15" i="6" s="1"/>
  <c r="E42" i="4" l="1"/>
  <c r="M3" i="1"/>
  <c r="G19" i="2" s="1"/>
  <c r="L19" i="2" s="1"/>
  <c r="E20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57" i="1"/>
  <c r="AG57" i="1"/>
  <c r="J12" i="2" l="1"/>
  <c r="G39" i="2"/>
  <c r="L39" i="2" s="1"/>
  <c r="J41" i="2"/>
  <c r="K41" i="2" s="1"/>
  <c r="H19" i="2"/>
  <c r="E3" i="3"/>
  <c r="E23" i="3"/>
  <c r="E11" i="6" s="1"/>
  <c r="F3" i="3"/>
  <c r="G12" i="2" s="1"/>
  <c r="H20" i="3"/>
  <c r="AF3" i="1"/>
  <c r="AG59" i="1"/>
  <c r="F43" i="2"/>
  <c r="G41" i="2" l="1"/>
  <c r="H41" i="2" s="1"/>
  <c r="L40" i="2"/>
  <c r="H3" i="3"/>
  <c r="E22" i="4" s="1"/>
  <c r="E24" i="3"/>
  <c r="E13" i="6" s="1"/>
  <c r="H12" i="2"/>
  <c r="F11" i="6"/>
  <c r="G11" i="6" s="1"/>
  <c r="G11" i="2"/>
  <c r="AH3" i="1"/>
  <c r="E24" i="4" l="1"/>
  <c r="E26" i="4" s="1"/>
  <c r="E29" i="4" s="1"/>
  <c r="E44" i="4" s="1"/>
  <c r="C69" i="1"/>
  <c r="C68" i="1" s="1"/>
  <c r="E19" i="6" s="1"/>
  <c r="F19" i="6" s="1"/>
  <c r="G19" i="6" s="1"/>
  <c r="F13" i="6"/>
  <c r="G13" i="6" s="1"/>
  <c r="E26" i="6"/>
  <c r="H11" i="2"/>
  <c r="G15" i="2"/>
  <c r="K15" i="2" s="1"/>
  <c r="K43" i="2" s="1"/>
  <c r="E27" i="6" l="1"/>
  <c r="E28" i="6" s="1"/>
  <c r="E21" i="6" s="1"/>
  <c r="F21" i="6" s="1"/>
  <c r="G21" i="6" s="1"/>
  <c r="H15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S20" authorId="0" shapeId="0" xr:uid="{C1188005-C154-48CF-B476-8DF9356169C7}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Purchase of an office chair - money to be refunded by Councillors</t>
        </r>
      </text>
    </comment>
  </commentList>
</comments>
</file>

<file path=xl/sharedStrings.xml><?xml version="1.0" encoding="utf-8"?>
<sst xmlns="http://schemas.openxmlformats.org/spreadsheetml/2006/main" count="504" uniqueCount="212">
  <si>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</si>
  <si>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</si>
  <si>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</si>
  <si>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</si>
  <si>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</si>
  <si>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</si>
  <si>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</si>
  <si>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</si>
  <si>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</si>
  <si>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15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</si>
  <si>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</si>
  <si>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</si>
  <si>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</si>
  <si>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</si>
  <si>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</si>
  <si>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</si>
  <si>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</si>
  <si>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</si>
  <si>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</si>
  <si>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</si>
  <si>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</si>
  <si>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</si>
  <si>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</si>
  <si>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</si>
  <si>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</si>
  <si>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</si>
  <si>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</si>
  <si>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</si>
  <si>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</si>
  <si>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</si>
  <si>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</si>
  <si>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</si>
  <si>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</si>
  <si>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</si>
  <si>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</si>
  <si>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</si>
  <si>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</si>
  <si>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</si>
  <si>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</si>
  <si>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</si>
  <si>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</si>
  <si>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</si>
  <si>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</si>
  <si>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</si>
  <si>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</si>
  <si>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</si>
  <si>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</si>
  <si>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</si>
  <si>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</si>
  <si>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</si>
  <si>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</si>
  <si>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</si>
  <si>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</si>
  <si>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</si>
  <si>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</si>
  <si>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</si>
  <si>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</si>
  <si>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</si>
  <si>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</si>
  <si>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</si>
  <si>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</si>
  <si>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</si>
  <si>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</si>
  <si>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</si>
  <si>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</si>
  <si>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</si>
  <si>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</si>
  <si>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</si>
  <si>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</si>
  <si>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</si>
  <si>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</si>
  <si>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</si>
  <si>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</si>
  <si>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</si>
  <si>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</si>
  <si>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</si>
  <si>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</si>
  <si>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</si>
  <si>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</si>
  <si>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</si>
  <si>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</si>
  <si>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</si>
  <si>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</si>
  <si>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</si>
  <si>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</si>
  <si>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</si>
  <si>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</si>
  <si>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</si>
  <si>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</si>
  <si>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</si>
  <si>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</si>
  <si>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</si>
  <si>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</si>
  <si>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</si>
  <si>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</si>
  <si>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</si>
  <si>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</si>
  <si>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</si>
  <si>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</si>
  <si>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</si>
  <si>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</si>
  <si>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</si>
  <si>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</si>
  <si>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</si>
  <si>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</si>
  <si>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</si>
  <si>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</si>
  <si>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</si>
  <si>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</si>
  <si>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</si>
  <si>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</si>
  <si>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</si>
  <si>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</si>
  <si>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</si>
  <si>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</si>
  <si>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</si>
  <si>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</si>
  <si>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</si>
  <si>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</si>
  <si>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</si>
  <si>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</si>
  <si>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</si>
  <si>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</si>
  <si>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</si>
  <si>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</si>
  <si>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</si>
  <si>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</si>
  <si>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</si>
  <si>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</si>
  <si>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</si>
  <si>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</si>
  <si>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</si>
  <si>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</si>
  <si>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</si>
  <si>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</si>
  <si>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</si>
  <si>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</si>
  <si>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</si>
  <si>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</si>
  <si>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</si>
  <si>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</si>
  <si>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</si>
  <si>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</si>
  <si>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</si>
  <si>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</si>
  <si>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</si>
  <si>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</si>
  <si>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</si>
  <si>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</si>
  <si>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</si>
  <si>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</si>
  <si>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</si>
  <si>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</si>
  <si>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</si>
  <si>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</si>
  <si>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</si>
  <si>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</si>
  <si>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</si>
  <si>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</si>
  <si>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</si>
  <si>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</si>
  <si>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</si>
  <si>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</si>
  <si>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</si>
  <si>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</si>
  <si>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</si>
  <si>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</si>
  <si>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</si>
  <si>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</si>
  <si>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</si>
  <si>
    <t>Peninsula Insurance (June)</t>
  </si>
  <si>
    <t>Subscription to Advisory</t>
  </si>
  <si>
    <t>Grant payment (50%) - Autumn Fete</t>
  </si>
  <si>
    <t>Quarterly Charge</t>
  </si>
  <si>
    <t>Goschalks Solictors</t>
  </si>
  <si>
    <t>Elite Hire</t>
  </si>
  <si>
    <t>Spaldington Fete</t>
  </si>
  <si>
    <t xml:space="preserve">Legal advice </t>
  </si>
  <si>
    <t>Premier Events Marquee</t>
  </si>
  <si>
    <t>VAT Claimed</t>
  </si>
  <si>
    <t xml:space="preserve">VAT Claim  </t>
  </si>
  <si>
    <t>Cllr Dean Murphy</t>
  </si>
  <si>
    <t>White Swann Pub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</si>
  <si>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2022 to March 2023</t>
    </r>
  </si>
  <si>
    <t>2022/23</t>
  </si>
  <si>
    <t>Budget Proposed</t>
  </si>
  <si>
    <t>Peninsula &amp; Prof fees</t>
  </si>
  <si>
    <t>Travel &amp; Expenses of Clerk</t>
  </si>
  <si>
    <t>Travel &amp; Expenses</t>
  </si>
  <si>
    <t>Forecast on actual</t>
  </si>
  <si>
    <t>Budget</t>
  </si>
  <si>
    <t>PRECEPT:</t>
  </si>
  <si>
    <t>INCREASE %:</t>
  </si>
  <si>
    <t>INCREASE ANNUAL COST</t>
  </si>
  <si>
    <t>BAND D PROPERTY</t>
  </si>
  <si>
    <t>Simon Baxter</t>
  </si>
  <si>
    <t>Pensinsula Insurance</t>
  </si>
  <si>
    <t>EYRC</t>
  </si>
  <si>
    <t>Street Light and Defib power</t>
  </si>
  <si>
    <t>Service Charge</t>
  </si>
  <si>
    <t>Mr D Southworth</t>
  </si>
  <si>
    <t>Refund of bank charge due to unpaid cheque</t>
  </si>
  <si>
    <t>Credit</t>
  </si>
  <si>
    <t>Unity Bank</t>
  </si>
  <si>
    <t>Cheque from Spaldington CIC not cleared</t>
  </si>
  <si>
    <t xml:space="preserve">Cheque  </t>
  </si>
  <si>
    <t>Spaldington CIC</t>
  </si>
  <si>
    <t xml:space="preserve">Donation </t>
  </si>
  <si>
    <t>Charge for cheque not cleared</t>
  </si>
  <si>
    <t>Information Comm Office</t>
  </si>
  <si>
    <t>Annual Registration</t>
  </si>
  <si>
    <t>Standing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</si>
</sst>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7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7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52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6" fillId="0" borderId="3" xfId="0" applyFont="1" applyBorder="1"/>
    <xf numFmtId="0" fontId="16" fillId="0" borderId="3" xfId="0" applyFont="1" applyBorder="1" applyAlignment="1">
      <alignment horizontal="center" vertical="center"/>
    </xf>
    <xf numFmtId="44" fontId="18" fillId="0" borderId="12" xfId="0" applyNumberFormat="1" applyFont="1" applyBorder="1"/>
    <xf numFmtId="44" fontId="15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9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15" fillId="0" borderId="22" xfId="0" applyFont="1" applyBorder="1"/>
    <xf numFmtId="44" fontId="14" fillId="0" borderId="2" xfId="0" applyNumberFormat="1" applyFont="1" applyBorder="1"/>
    <xf numFmtId="10" fontId="14" fillId="0" borderId="25" xfId="0" applyNumberFormat="1" applyFont="1" applyBorder="1"/>
    <xf numFmtId="44" fontId="14" fillId="0" borderId="18" xfId="0" applyNumberFormat="1" applyFont="1" applyBorder="1"/>
    <xf numFmtId="10" fontId="14" fillId="0" borderId="27" xfId="0" applyNumberFormat="1" applyFont="1" applyBorder="1"/>
    <xf numFmtId="44" fontId="14" fillId="0" borderId="29" xfId="0" applyNumberFormat="1" applyFont="1" applyBorder="1"/>
    <xf numFmtId="44" fontId="18" fillId="4" borderId="10" xfId="0" applyNumberFormat="1" applyFont="1" applyFill="1" applyBorder="1"/>
    <xf numFmtId="44" fontId="18" fillId="0" borderId="11" xfId="0" applyNumberFormat="1" applyFont="1" applyBorder="1"/>
    <xf numFmtId="44" fontId="18" fillId="0" borderId="10" xfId="0" applyNumberFormat="1" applyFont="1" applyBorder="1"/>
    <xf numFmtId="10" fontId="18" fillId="0" borderId="10" xfId="0" applyNumberFormat="1" applyFont="1" applyBorder="1"/>
    <xf numFmtId="0" fontId="19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6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20" fillId="0" borderId="0" xfId="0" applyFont="1"/>
    <xf numFmtId="0" fontId="34" fillId="0" borderId="0" xfId="0" applyFont="1"/>
    <xf numFmtId="44" fontId="15" fillId="0" borderId="11" xfId="0" applyNumberFormat="1" applyFont="1" applyBorder="1" applyAlignment="1">
      <alignment horizontal="center"/>
    </xf>
    <xf numFmtId="0" fontId="16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13" fillId="0" borderId="3" xfId="0" applyFont="1" applyBorder="1"/>
    <xf numFmtId="44" fontId="13" fillId="0" borderId="3" xfId="0" applyNumberFormat="1" applyFont="1" applyBorder="1"/>
    <xf numFmtId="44" fontId="13" fillId="0" borderId="6" xfId="0" applyNumberFormat="1" applyFont="1" applyBorder="1"/>
    <xf numFmtId="0" fontId="13" fillId="0" borderId="0" xfId="0" applyFont="1"/>
    <xf numFmtId="44" fontId="21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6" fillId="9" borderId="6" xfId="0" applyNumberFormat="1" applyFont="1" applyFill="1" applyBorder="1"/>
    <xf numFmtId="0" fontId="16" fillId="2" borderId="11" xfId="0" applyFont="1" applyFill="1" applyBorder="1"/>
    <xf numFmtId="0" fontId="16" fillId="2" borderId="22" xfId="0" applyFont="1" applyFill="1" applyBorder="1"/>
    <xf numFmtId="0" fontId="0" fillId="3" borderId="0" xfId="0" applyFont="1" applyFill="1" applyAlignment="1"/>
    <xf numFmtId="0" fontId="18" fillId="8" borderId="10" xfId="0" applyFont="1" applyFill="1" applyBorder="1" applyAlignment="1">
      <alignment horizontal="center"/>
    </xf>
    <xf numFmtId="44" fontId="27" fillId="0" borderId="10" xfId="0" applyNumberFormat="1" applyFont="1" applyBorder="1"/>
    <xf numFmtId="15" fontId="16" fillId="0" borderId="3" xfId="0" applyNumberFormat="1" applyFont="1" applyBorder="1" applyAlignment="1">
      <alignment horizontal="center" vertical="center"/>
    </xf>
    <xf numFmtId="15" fontId="16" fillId="0" borderId="6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5" fontId="18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8" fillId="0" borderId="0" xfId="0" applyFont="1"/>
    <xf numFmtId="0" fontId="15" fillId="0" borderId="35" xfId="0" applyFont="1" applyBorder="1"/>
    <xf numFmtId="0" fontId="15" fillId="0" borderId="23" xfId="0" applyFont="1" applyBorder="1"/>
    <xf numFmtId="15" fontId="12" fillId="0" borderId="26" xfId="0" applyNumberFormat="1" applyFont="1" applyBorder="1" applyAlignment="1">
      <alignment horizontal="center" vertical="center"/>
    </xf>
    <xf numFmtId="44" fontId="12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39" fillId="0" borderId="3" xfId="0" applyFont="1" applyBorder="1"/>
    <xf numFmtId="0" fontId="16" fillId="0" borderId="0" xfId="0" applyFont="1"/>
    <xf numFmtId="44" fontId="16" fillId="0" borderId="3" xfId="0" applyNumberFormat="1" applyFont="1" applyBorder="1"/>
    <xf numFmtId="44" fontId="38" fillId="0" borderId="6" xfId="0" applyNumberFormat="1" applyFont="1" applyBorder="1"/>
    <xf numFmtId="44" fontId="16" fillId="0" borderId="6" xfId="0" applyNumberFormat="1" applyFont="1" applyBorder="1"/>
    <xf numFmtId="44" fontId="38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9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15" fillId="0" borderId="35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5" fontId="13" fillId="0" borderId="48" xfId="0" applyNumberFormat="1" applyFont="1" applyBorder="1" applyAlignment="1">
      <alignment horizontal="center" vertical="center"/>
    </xf>
    <xf numFmtId="44" fontId="13" fillId="0" borderId="49" xfId="0" applyNumberFormat="1" applyFont="1" applyBorder="1"/>
    <xf numFmtId="44" fontId="33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6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2" borderId="2" xfId="0" applyFont="1" applyFill="1" applyBorder="1"/>
    <xf numFmtId="44" fontId="17" fillId="0" borderId="1" xfId="0" applyNumberFormat="1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 vertical="center"/>
    </xf>
    <xf numFmtId="44" fontId="17" fillId="0" borderId="2" xfId="0" applyNumberFormat="1" applyFont="1" applyBorder="1" applyAlignment="1">
      <alignment horizontal="center" vertical="center" wrapText="1"/>
    </xf>
    <xf numFmtId="44" fontId="41" fillId="0" borderId="1" xfId="0" applyNumberFormat="1" applyFont="1" applyBorder="1" applyAlignment="1">
      <alignment horizontal="center" vertical="center" wrapText="1"/>
    </xf>
    <xf numFmtId="44" fontId="41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4" fontId="17" fillId="9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0" fillId="0" borderId="0" xfId="0" applyFont="1" applyAlignment="1">
      <alignment horizontal="left"/>
    </xf>
    <xf numFmtId="0" fontId="16" fillId="0" borderId="6" xfId="0" applyFont="1" applyBorder="1"/>
    <xf numFmtId="0" fontId="45" fillId="3" borderId="0" xfId="0" applyFont="1" applyFill="1" applyBorder="1"/>
    <xf numFmtId="15" fontId="46" fillId="3" borderId="7" xfId="0" applyNumberFormat="1" applyFont="1" applyFill="1" applyBorder="1" applyAlignment="1">
      <alignment horizontal="left" vertical="center"/>
    </xf>
    <xf numFmtId="44" fontId="46" fillId="3" borderId="6" xfId="0" applyNumberFormat="1" applyFont="1" applyFill="1" applyBorder="1"/>
    <xf numFmtId="15" fontId="46" fillId="3" borderId="44" xfId="0" applyNumberFormat="1" applyFont="1" applyFill="1" applyBorder="1" applyAlignment="1">
      <alignment horizontal="left" vertical="center"/>
    </xf>
    <xf numFmtId="0" fontId="45" fillId="3" borderId="15" xfId="0" applyFont="1" applyFill="1" applyBorder="1"/>
    <xf numFmtId="44" fontId="46" fillId="3" borderId="38" xfId="0" applyNumberFormat="1" applyFont="1" applyFill="1" applyBorder="1"/>
    <xf numFmtId="0" fontId="0" fillId="11" borderId="0" xfId="0" applyFont="1" applyFill="1"/>
    <xf numFmtId="0" fontId="47" fillId="0" borderId="10" xfId="0" applyFont="1" applyBorder="1" applyAlignment="1"/>
    <xf numFmtId="15" fontId="16" fillId="9" borderId="3" xfId="0" applyNumberFormat="1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3" xfId="0" applyFont="1" applyFill="1" applyBorder="1"/>
    <xf numFmtId="0" fontId="16" fillId="9" borderId="7" xfId="0" applyFont="1" applyFill="1" applyBorder="1"/>
    <xf numFmtId="44" fontId="18" fillId="0" borderId="16" xfId="0" applyNumberFormat="1" applyFont="1" applyBorder="1"/>
    <xf numFmtId="0" fontId="15" fillId="0" borderId="2" xfId="0" applyFont="1" applyBorder="1" applyAlignment="1">
      <alignment horizontal="center"/>
    </xf>
    <xf numFmtId="10" fontId="14" fillId="0" borderId="31" xfId="0" applyNumberFormat="1" applyFont="1" applyBorder="1"/>
    <xf numFmtId="44" fontId="48" fillId="8" borderId="0" xfId="0" applyNumberFormat="1" applyFont="1" applyFill="1" applyBorder="1" applyAlignment="1">
      <alignment vertical="center" wrapText="1"/>
    </xf>
    <xf numFmtId="44" fontId="44" fillId="8" borderId="10" xfId="0" applyNumberFormat="1" applyFont="1" applyFill="1" applyBorder="1"/>
    <xf numFmtId="44" fontId="49" fillId="5" borderId="6" xfId="0" applyNumberFormat="1" applyFont="1" applyFill="1" applyBorder="1" applyAlignment="1">
      <alignment horizontal="center"/>
    </xf>
    <xf numFmtId="44" fontId="44" fillId="5" borderId="1" xfId="0" applyNumberFormat="1" applyFont="1" applyFill="1" applyBorder="1" applyAlignment="1">
      <alignment horizontal="center" vertical="center"/>
    </xf>
    <xf numFmtId="44" fontId="49" fillId="5" borderId="6" xfId="0" applyNumberFormat="1" applyFont="1" applyFill="1" applyBorder="1"/>
    <xf numFmtId="44" fontId="49" fillId="0" borderId="10" xfId="0" applyNumberFormat="1" applyFont="1" applyBorder="1"/>
    <xf numFmtId="44" fontId="49" fillId="0" borderId="6" xfId="0" applyNumberFormat="1" applyFont="1" applyBorder="1"/>
    <xf numFmtId="44" fontId="49" fillId="0" borderId="0" xfId="0" applyNumberFormat="1" applyFont="1"/>
    <xf numFmtId="44" fontId="44" fillId="8" borderId="43" xfId="0" applyNumberFormat="1" applyFont="1" applyFill="1" applyBorder="1"/>
    <xf numFmtId="44" fontId="49" fillId="8" borderId="2" xfId="0" applyNumberFormat="1" applyFont="1" applyFill="1" applyBorder="1"/>
    <xf numFmtId="0" fontId="18" fillId="0" borderId="22" xfId="0" applyFont="1" applyBorder="1" applyAlignment="1">
      <alignment horizontal="center" wrapText="1"/>
    </xf>
    <xf numFmtId="44" fontId="18" fillId="0" borderId="3" xfId="0" applyNumberFormat="1" applyFont="1" applyBorder="1"/>
    <xf numFmtId="15" fontId="16" fillId="0" borderId="26" xfId="0" applyNumberFormat="1" applyFont="1" applyBorder="1" applyAlignment="1">
      <alignment horizontal="center" vertical="center"/>
    </xf>
    <xf numFmtId="44" fontId="16" fillId="0" borderId="25" xfId="0" applyNumberFormat="1" applyFont="1" applyBorder="1"/>
    <xf numFmtId="0" fontId="16" fillId="0" borderId="2" xfId="0" applyFont="1" applyBorder="1" applyAlignment="1">
      <alignment horizontal="center"/>
    </xf>
    <xf numFmtId="15" fontId="12" fillId="0" borderId="28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/>
    <xf numFmtId="44" fontId="12" fillId="0" borderId="31" xfId="0" applyNumberFormat="1" applyFont="1" applyBorder="1"/>
    <xf numFmtId="44" fontId="45" fillId="0" borderId="0" xfId="0" applyNumberFormat="1" applyFont="1" applyFill="1" applyBorder="1"/>
    <xf numFmtId="0" fontId="45" fillId="0" borderId="0" xfId="0" applyFont="1" applyFill="1" applyBorder="1"/>
    <xf numFmtId="0" fontId="0" fillId="0" borderId="28" xfId="0" applyFont="1" applyBorder="1" applyAlignment="1">
      <alignment horizontal="center"/>
    </xf>
    <xf numFmtId="44" fontId="53" fillId="0" borderId="10" xfId="0" applyNumberFormat="1" applyFont="1" applyBorder="1"/>
    <xf numFmtId="0" fontId="52" fillId="3" borderId="0" xfId="0" applyFont="1" applyFill="1"/>
    <xf numFmtId="0" fontId="16" fillId="3" borderId="0" xfId="0" applyFont="1" applyFill="1"/>
    <xf numFmtId="44" fontId="52" fillId="0" borderId="56" xfId="0" applyNumberFormat="1" applyFont="1" applyBorder="1"/>
    <xf numFmtId="0" fontId="0" fillId="0" borderId="47" xfId="0" applyFont="1" applyBorder="1" applyAlignment="1">
      <alignment horizontal="center"/>
    </xf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5" fillId="0" borderId="9" xfId="0" applyNumberFormat="1" applyFont="1" applyFill="1" applyBorder="1" applyAlignment="1">
      <alignment horizontal="left" vertical="center"/>
    </xf>
    <xf numFmtId="0" fontId="56" fillId="0" borderId="8" xfId="0" applyFont="1" applyFill="1" applyBorder="1" applyAlignment="1">
      <alignment horizontal="center" vertical="center"/>
    </xf>
    <xf numFmtId="0" fontId="56" fillId="0" borderId="5" xfId="0" applyFont="1" applyFill="1" applyBorder="1"/>
    <xf numFmtId="15" fontId="56" fillId="0" borderId="7" xfId="0" applyNumberFormat="1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center" vertical="center"/>
    </xf>
    <xf numFmtId="44" fontId="55" fillId="0" borderId="6" xfId="0" applyNumberFormat="1" applyFont="1" applyFill="1" applyBorder="1"/>
    <xf numFmtId="15" fontId="56" fillId="0" borderId="44" xfId="0" applyNumberFormat="1" applyFont="1" applyFill="1" applyBorder="1" applyAlignment="1">
      <alignment horizontal="left" vertical="center"/>
    </xf>
    <xf numFmtId="0" fontId="56" fillId="0" borderId="15" xfId="0" applyFont="1" applyFill="1" applyBorder="1" applyAlignment="1">
      <alignment horizontal="center" vertical="center"/>
    </xf>
    <xf numFmtId="44" fontId="55" fillId="0" borderId="38" xfId="0" applyNumberFormat="1" applyFont="1" applyFill="1" applyBorder="1"/>
    <xf numFmtId="44" fontId="56" fillId="0" borderId="3" xfId="0" applyNumberFormat="1" applyFont="1" applyBorder="1"/>
    <xf numFmtId="0" fontId="9" fillId="0" borderId="3" xfId="0" applyFont="1" applyBorder="1" applyAlignment="1">
      <alignment vertical="center"/>
    </xf>
    <xf numFmtId="44" fontId="13" fillId="0" borderId="3" xfId="0" applyNumberFormat="1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44" fontId="13" fillId="0" borderId="49" xfId="0" applyNumberFormat="1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44" fontId="40" fillId="0" borderId="3" xfId="0" applyNumberFormat="1" applyFont="1" applyBorder="1" applyAlignment="1">
      <alignment vertical="center"/>
    </xf>
    <xf numFmtId="44" fontId="33" fillId="0" borderId="6" xfId="0" applyNumberFormat="1" applyFont="1" applyBorder="1" applyAlignment="1">
      <alignment vertical="center"/>
    </xf>
    <xf numFmtId="44" fontId="49" fillId="8" borderId="6" xfId="0" applyNumberFormat="1" applyFont="1" applyFill="1" applyBorder="1"/>
    <xf numFmtId="0" fontId="17" fillId="2" borderId="1" xfId="0" applyFont="1" applyFill="1" applyBorder="1" applyAlignment="1">
      <alignment horizontal="center" vertical="center" wrapText="1"/>
    </xf>
    <xf numFmtId="44" fontId="18" fillId="0" borderId="56" xfId="0" applyNumberFormat="1" applyFont="1" applyBorder="1" applyAlignment="1">
      <alignment vertical="center"/>
    </xf>
    <xf numFmtId="44" fontId="18" fillId="0" borderId="57" xfId="0" applyNumberFormat="1" applyFont="1" applyBorder="1" applyAlignment="1">
      <alignment vertical="center"/>
    </xf>
    <xf numFmtId="0" fontId="18" fillId="3" borderId="0" xfId="0" applyFont="1" applyFill="1" applyBorder="1" applyAlignment="1">
      <alignment horizontal="center"/>
    </xf>
    <xf numFmtId="0" fontId="41" fillId="0" borderId="35" xfId="0" applyFont="1" applyBorder="1" applyAlignment="1">
      <alignment horizontal="center" vertical="center" wrapText="1"/>
    </xf>
    <xf numFmtId="0" fontId="61" fillId="0" borderId="53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5" borderId="6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7" fillId="5" borderId="1" xfId="0" applyNumberFormat="1" applyFont="1" applyFill="1" applyBorder="1" applyAlignment="1">
      <alignment vertical="center"/>
    </xf>
    <xf numFmtId="44" fontId="57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7" fillId="5" borderId="62" xfId="0" applyNumberFormat="1" applyFont="1" applyFill="1" applyBorder="1" applyAlignment="1">
      <alignment vertical="center"/>
    </xf>
    <xf numFmtId="44" fontId="57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21" fillId="0" borderId="10" xfId="0" applyNumberFormat="1" applyFont="1" applyBorder="1" applyAlignment="1">
      <alignment vertical="center"/>
    </xf>
    <xf numFmtId="44" fontId="21" fillId="5" borderId="10" xfId="0" applyNumberFormat="1" applyFont="1" applyFill="1" applyBorder="1" applyAlignment="1">
      <alignment vertical="center"/>
    </xf>
    <xf numFmtId="44" fontId="21" fillId="5" borderId="11" xfId="0" applyNumberFormat="1" applyFont="1" applyFill="1" applyBorder="1" applyAlignment="1">
      <alignment vertical="center"/>
    </xf>
    <xf numFmtId="0" fontId="18" fillId="3" borderId="0" xfId="0" applyFont="1" applyFill="1"/>
    <xf numFmtId="0" fontId="62" fillId="0" borderId="53" xfId="0" applyFont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9" fillId="0" borderId="46" xfId="0" applyFont="1" applyBorder="1" applyAlignment="1">
      <alignment vertical="center"/>
    </xf>
    <xf numFmtId="0" fontId="15" fillId="0" borderId="12" xfId="0" applyFont="1" applyFill="1" applyBorder="1" applyAlignment="1">
      <alignment vertical="center" wrapText="1"/>
    </xf>
    <xf numFmtId="44" fontId="27" fillId="0" borderId="10" xfId="0" applyNumberFormat="1" applyFont="1" applyBorder="1" applyAlignment="1">
      <alignment vertical="center"/>
    </xf>
    <xf numFmtId="44" fontId="27" fillId="5" borderId="17" xfId="0" applyNumberFormat="1" applyFont="1" applyFill="1" applyBorder="1" applyAlignment="1">
      <alignment vertical="center"/>
    </xf>
    <xf numFmtId="44" fontId="27" fillId="5" borderId="63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left" vertical="center" wrapText="1"/>
    </xf>
    <xf numFmtId="44" fontId="57" fillId="0" borderId="10" xfId="0" applyNumberFormat="1" applyFont="1" applyBorder="1" applyAlignment="1">
      <alignment vertical="center"/>
    </xf>
    <xf numFmtId="44" fontId="57" fillId="5" borderId="17" xfId="0" applyNumberFormat="1" applyFont="1" applyFill="1" applyBorder="1" applyAlignment="1">
      <alignment vertical="center"/>
    </xf>
    <xf numFmtId="44" fontId="57" fillId="5" borderId="63" xfId="0" applyNumberFormat="1" applyFont="1" applyFill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44" fontId="27" fillId="0" borderId="10" xfId="0" applyNumberFormat="1" applyFont="1" applyBorder="1" applyAlignment="1">
      <alignment horizontal="left" vertical="center"/>
    </xf>
    <xf numFmtId="44" fontId="27" fillId="5" borderId="17" xfId="0" applyNumberFormat="1" applyFont="1" applyFill="1" applyBorder="1" applyAlignment="1">
      <alignment horizontal="left" vertical="center"/>
    </xf>
    <xf numFmtId="44" fontId="27" fillId="5" borderId="63" xfId="0" applyNumberFormat="1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44" fontId="21" fillId="0" borderId="10" xfId="0" applyNumberFormat="1" applyFont="1" applyBorder="1" applyAlignment="1">
      <alignment horizontal="center" vertical="center"/>
    </xf>
    <xf numFmtId="44" fontId="27" fillId="5" borderId="10" xfId="0" applyNumberFormat="1" applyFont="1" applyFill="1" applyBorder="1" applyAlignment="1">
      <alignment horizontal="center" vertical="center"/>
    </xf>
    <xf numFmtId="44" fontId="21" fillId="5" borderId="11" xfId="0" applyNumberFormat="1" applyFont="1" applyFill="1" applyBorder="1" applyAlignment="1">
      <alignment horizontal="center" vertical="center"/>
    </xf>
    <xf numFmtId="0" fontId="17" fillId="0" borderId="35" xfId="0" applyFont="1" applyBorder="1"/>
    <xf numFmtId="0" fontId="17" fillId="0" borderId="22" xfId="0" applyFont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6" fillId="0" borderId="26" xfId="0" applyFont="1" applyBorder="1"/>
    <xf numFmtId="44" fontId="17" fillId="0" borderId="2" xfId="0" applyNumberFormat="1" applyFont="1" applyBorder="1"/>
    <xf numFmtId="44" fontId="16" fillId="5" borderId="2" xfId="0" applyNumberFormat="1" applyFont="1" applyFill="1" applyBorder="1"/>
    <xf numFmtId="44" fontId="16" fillId="5" borderId="25" xfId="0" applyNumberFormat="1" applyFont="1" applyFill="1" applyBorder="1"/>
    <xf numFmtId="0" fontId="16" fillId="0" borderId="26" xfId="0" applyFont="1" applyFill="1" applyBorder="1"/>
    <xf numFmtId="44" fontId="17" fillId="0" borderId="18" xfId="0" applyNumberFormat="1" applyFont="1" applyBorder="1"/>
    <xf numFmtId="0" fontId="16" fillId="0" borderId="64" xfId="0" applyFont="1" applyFill="1" applyBorder="1"/>
    <xf numFmtId="44" fontId="17" fillId="0" borderId="10" xfId="0" applyNumberFormat="1" applyFont="1" applyBorder="1"/>
    <xf numFmtId="44" fontId="16" fillId="5" borderId="62" xfId="0" applyNumberFormat="1" applyFont="1" applyFill="1" applyBorder="1"/>
    <xf numFmtId="44" fontId="16" fillId="5" borderId="31" xfId="0" applyNumberFormat="1" applyFont="1" applyFill="1" applyBorder="1"/>
    <xf numFmtId="0" fontId="11" fillId="0" borderId="52" xfId="0" applyFont="1" applyBorder="1"/>
    <xf numFmtId="0" fontId="11" fillId="0" borderId="9" xfId="0" applyFont="1" applyBorder="1"/>
    <xf numFmtId="0" fontId="10" fillId="0" borderId="9" xfId="0" applyFont="1" applyBorder="1"/>
    <xf numFmtId="0" fontId="10" fillId="0" borderId="46" xfId="0" applyFont="1" applyBorder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5" xfId="0" applyFont="1" applyBorder="1"/>
    <xf numFmtId="44" fontId="17" fillId="0" borderId="25" xfId="0" applyNumberFormat="1" applyFont="1" applyBorder="1" applyAlignment="1">
      <alignment vertical="center"/>
    </xf>
    <xf numFmtId="44" fontId="17" fillId="0" borderId="31" xfId="0" applyNumberFormat="1" applyFont="1" applyBorder="1" applyAlignment="1">
      <alignment vertical="center"/>
    </xf>
    <xf numFmtId="0" fontId="8" fillId="0" borderId="52" xfId="0" applyFont="1" applyBorder="1"/>
    <xf numFmtId="0" fontId="15" fillId="0" borderId="2" xfId="0" applyFont="1" applyBorder="1" applyAlignment="1">
      <alignment horizontal="center" vertical="center" wrapText="1"/>
    </xf>
    <xf numFmtId="44" fontId="7" fillId="0" borderId="6" xfId="0" applyNumberFormat="1" applyFont="1" applyBorder="1"/>
    <xf numFmtId="44" fontId="49" fillId="5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44" fontId="5" fillId="0" borderId="3" xfId="0" applyNumberFormat="1" applyFont="1" applyBorder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4" fillId="0" borderId="3" xfId="0" applyFont="1" applyBorder="1"/>
    <xf numFmtId="44" fontId="0" fillId="9" borderId="0" xfId="0" applyNumberFormat="1" applyFill="1" applyBorder="1"/>
    <xf numFmtId="44" fontId="49" fillId="5" borderId="3" xfId="0" applyNumberFormat="1" applyFont="1" applyFill="1" applyBorder="1"/>
    <xf numFmtId="44" fontId="18" fillId="0" borderId="0" xfId="0" applyNumberFormat="1" applyFont="1"/>
    <xf numFmtId="0" fontId="66" fillId="0" borderId="0" xfId="0" applyFont="1"/>
    <xf numFmtId="0" fontId="67" fillId="0" borderId="60" xfId="0" applyFont="1" applyBorder="1" applyAlignment="1">
      <alignment horizontal="center" vertical="center"/>
    </xf>
    <xf numFmtId="44" fontId="68" fillId="0" borderId="56" xfId="0" applyNumberFormat="1" applyFont="1" applyBorder="1" applyAlignment="1">
      <alignment vertical="center"/>
    </xf>
    <xf numFmtId="44" fontId="68" fillId="0" borderId="57" xfId="0" applyNumberFormat="1" applyFont="1" applyBorder="1" applyAlignment="1">
      <alignment vertical="center"/>
    </xf>
    <xf numFmtId="44" fontId="69" fillId="0" borderId="10" xfId="0" applyNumberFormat="1" applyFont="1" applyBorder="1" applyAlignment="1">
      <alignment vertical="center"/>
    </xf>
    <xf numFmtId="44" fontId="68" fillId="0" borderId="66" xfId="0" applyNumberFormat="1" applyFont="1" applyBorder="1" applyAlignment="1">
      <alignment vertical="center"/>
    </xf>
    <xf numFmtId="44" fontId="68" fillId="0" borderId="56" xfId="0" applyNumberFormat="1" applyFont="1" applyBorder="1" applyAlignment="1">
      <alignment vertical="center" wrapText="1"/>
    </xf>
    <xf numFmtId="0" fontId="4" fillId="0" borderId="52" xfId="0" applyFont="1" applyBorder="1"/>
    <xf numFmtId="0" fontId="3" fillId="0" borderId="52" xfId="0" applyFont="1" applyBorder="1"/>
    <xf numFmtId="0" fontId="18" fillId="8" borderId="10" xfId="0" applyFont="1" applyFill="1" applyBorder="1" applyAlignment="1">
      <alignment horizontal="center" vertical="center"/>
    </xf>
    <xf numFmtId="44" fontId="0" fillId="0" borderId="10" xfId="0" applyNumberFormat="1" applyFont="1" applyFill="1" applyBorder="1" applyAlignment="1">
      <alignment horizontal="left" vertical="center" wrapText="1"/>
    </xf>
    <xf numFmtId="44" fontId="0" fillId="0" borderId="10" xfId="0" applyNumberFormat="1" applyFont="1" applyBorder="1" applyAlignment="1">
      <alignment vertical="center"/>
    </xf>
    <xf numFmtId="44" fontId="15" fillId="0" borderId="56" xfId="0" applyNumberFormat="1" applyFont="1" applyBorder="1" applyAlignment="1">
      <alignment vertical="center"/>
    </xf>
    <xf numFmtId="44" fontId="15" fillId="0" borderId="57" xfId="0" applyNumberFormat="1" applyFont="1" applyBorder="1" applyAlignment="1">
      <alignment vertical="center"/>
    </xf>
    <xf numFmtId="44" fontId="15" fillId="0" borderId="66" xfId="0" applyNumberFormat="1" applyFont="1" applyBorder="1" applyAlignment="1">
      <alignment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59" xfId="0" applyFont="1" applyFill="1" applyBorder="1" applyAlignment="1">
      <alignment horizontal="center" vertical="center"/>
    </xf>
    <xf numFmtId="44" fontId="3" fillId="5" borderId="67" xfId="0" applyNumberFormat="1" applyFont="1" applyFill="1" applyBorder="1" applyAlignment="1">
      <alignment vertical="center"/>
    </xf>
    <xf numFmtId="44" fontId="3" fillId="5" borderId="68" xfId="0" applyNumberFormat="1" applyFont="1" applyFill="1" applyBorder="1" applyAlignment="1">
      <alignment vertical="center"/>
    </xf>
    <xf numFmtId="44" fontId="21" fillId="5" borderId="12" xfId="0" applyNumberFormat="1" applyFont="1" applyFill="1" applyBorder="1" applyAlignment="1">
      <alignment vertical="center"/>
    </xf>
    <xf numFmtId="44" fontId="3" fillId="5" borderId="56" xfId="0" applyNumberFormat="1" applyFont="1" applyFill="1" applyBorder="1" applyAlignment="1">
      <alignment vertical="center"/>
    </xf>
    <xf numFmtId="44" fontId="3" fillId="5" borderId="57" xfId="0" applyNumberFormat="1" applyFont="1" applyFill="1" applyBorder="1" applyAlignment="1">
      <alignment vertical="center"/>
    </xf>
    <xf numFmtId="44" fontId="3" fillId="5" borderId="8" xfId="0" applyNumberFormat="1" applyFont="1" applyFill="1" applyBorder="1" applyAlignment="1">
      <alignment vertical="center"/>
    </xf>
    <xf numFmtId="44" fontId="57" fillId="5" borderId="68" xfId="0" applyNumberFormat="1" applyFont="1" applyFill="1" applyBorder="1" applyAlignment="1">
      <alignment vertical="center"/>
    </xf>
    <xf numFmtId="44" fontId="27" fillId="5" borderId="13" xfId="0" applyNumberFormat="1" applyFont="1" applyFill="1" applyBorder="1" applyAlignment="1">
      <alignment vertical="center"/>
    </xf>
    <xf numFmtId="44" fontId="0" fillId="5" borderId="13" xfId="0" applyNumberFormat="1" applyFont="1" applyFill="1" applyBorder="1" applyAlignment="1">
      <alignment vertical="center"/>
    </xf>
    <xf numFmtId="44" fontId="27" fillId="5" borderId="13" xfId="0" applyNumberFormat="1" applyFont="1" applyFill="1" applyBorder="1" applyAlignment="1">
      <alignment horizontal="left" vertical="center"/>
    </xf>
    <xf numFmtId="44" fontId="3" fillId="5" borderId="66" xfId="0" applyNumberFormat="1" applyFont="1" applyFill="1" applyBorder="1" applyAlignment="1">
      <alignment vertical="center"/>
    </xf>
    <xf numFmtId="44" fontId="57" fillId="5" borderId="57" xfId="0" applyNumberFormat="1" applyFont="1" applyFill="1" applyBorder="1" applyAlignment="1">
      <alignment vertical="center"/>
    </xf>
    <xf numFmtId="44" fontId="27" fillId="5" borderId="10" xfId="0" applyNumberFormat="1" applyFont="1" applyFill="1" applyBorder="1" applyAlignment="1">
      <alignment vertical="center"/>
    </xf>
    <xf numFmtId="44" fontId="57" fillId="5" borderId="10" xfId="0" applyNumberFormat="1" applyFont="1" applyFill="1" applyBorder="1" applyAlignment="1">
      <alignment vertical="center"/>
    </xf>
    <xf numFmtId="44" fontId="27" fillId="5" borderId="10" xfId="0" applyNumberFormat="1" applyFont="1" applyFill="1" applyBorder="1" applyAlignment="1">
      <alignment horizontal="left" vertical="center"/>
    </xf>
    <xf numFmtId="0" fontId="70" fillId="0" borderId="65" xfId="0" applyFont="1" applyBorder="1" applyAlignment="1">
      <alignment horizontal="center" vertical="center"/>
    </xf>
    <xf numFmtId="44" fontId="71" fillId="0" borderId="2" xfId="0" applyNumberFormat="1" applyFont="1" applyBorder="1" applyAlignment="1">
      <alignment vertical="center"/>
    </xf>
    <xf numFmtId="44" fontId="72" fillId="0" borderId="10" xfId="0" applyNumberFormat="1" applyFont="1" applyBorder="1" applyAlignment="1">
      <alignment vertical="center"/>
    </xf>
    <xf numFmtId="0" fontId="42" fillId="3" borderId="0" xfId="0" applyFont="1" applyFill="1"/>
    <xf numFmtId="44" fontId="71" fillId="0" borderId="56" xfId="0" applyNumberFormat="1" applyFont="1" applyBorder="1" applyAlignment="1">
      <alignment vertical="center"/>
    </xf>
    <xf numFmtId="44" fontId="74" fillId="0" borderId="10" xfId="0" applyNumberFormat="1" applyFont="1" applyBorder="1" applyAlignment="1">
      <alignment vertical="center"/>
    </xf>
    <xf numFmtId="44" fontId="42" fillId="0" borderId="13" xfId="0" applyNumberFormat="1" applyFont="1" applyFill="1" applyBorder="1" applyAlignment="1">
      <alignment horizontal="left" vertical="center" wrapText="1"/>
    </xf>
    <xf numFmtId="44" fontId="74" fillId="0" borderId="10" xfId="0" applyNumberFormat="1" applyFont="1" applyBorder="1" applyAlignment="1">
      <alignment horizontal="left" vertical="center"/>
    </xf>
    <xf numFmtId="44" fontId="75" fillId="0" borderId="10" xfId="0" applyNumberFormat="1" applyFont="1" applyBorder="1" applyAlignment="1">
      <alignment horizontal="center" vertical="center"/>
    </xf>
    <xf numFmtId="0" fontId="17" fillId="0" borderId="69" xfId="0" applyFont="1" applyBorder="1"/>
    <xf numFmtId="0" fontId="16" fillId="0" borderId="58" xfId="0" applyFont="1" applyBorder="1"/>
    <xf numFmtId="0" fontId="16" fillId="0" borderId="58" xfId="0" applyFont="1" applyFill="1" applyBorder="1"/>
    <xf numFmtId="0" fontId="17" fillId="0" borderId="65" xfId="0" applyFont="1" applyBorder="1" applyAlignment="1">
      <alignment horizontal="center" vertical="center"/>
    </xf>
    <xf numFmtId="44" fontId="17" fillId="0" borderId="67" xfId="0" applyNumberFormat="1" applyFont="1" applyBorder="1"/>
    <xf numFmtId="44" fontId="17" fillId="0" borderId="8" xfId="0" applyNumberFormat="1" applyFont="1" applyBorder="1"/>
    <xf numFmtId="44" fontId="17" fillId="0" borderId="13" xfId="0" applyNumberFormat="1" applyFont="1" applyBorder="1"/>
    <xf numFmtId="0" fontId="17" fillId="5" borderId="70" xfId="0" applyFont="1" applyFill="1" applyBorder="1" applyAlignment="1">
      <alignment horizontal="center" vertical="center"/>
    </xf>
    <xf numFmtId="44" fontId="16" fillId="5" borderId="71" xfId="0" applyNumberFormat="1" applyFont="1" applyFill="1" applyBorder="1"/>
    <xf numFmtId="44" fontId="16" fillId="5" borderId="72" xfId="0" applyNumberFormat="1" applyFont="1" applyFill="1" applyBorder="1"/>
    <xf numFmtId="0" fontId="17" fillId="5" borderId="60" xfId="0" applyFont="1" applyFill="1" applyBorder="1" applyAlignment="1">
      <alignment horizontal="center" vertical="center"/>
    </xf>
    <xf numFmtId="44" fontId="16" fillId="5" borderId="56" xfId="0" applyNumberFormat="1" applyFont="1" applyFill="1" applyBorder="1"/>
    <xf numFmtId="44" fontId="16" fillId="5" borderId="57" xfId="0" applyNumberFormat="1" applyFont="1" applyFill="1" applyBorder="1"/>
    <xf numFmtId="0" fontId="17" fillId="0" borderId="74" xfId="0" applyFont="1" applyFill="1" applyBorder="1"/>
    <xf numFmtId="0" fontId="72" fillId="8" borderId="10" xfId="0" applyFont="1" applyFill="1" applyBorder="1" applyAlignment="1">
      <alignment horizontal="center" vertical="center" wrapText="1"/>
    </xf>
    <xf numFmtId="0" fontId="69" fillId="8" borderId="10" xfId="0" applyFont="1" applyFill="1" applyBorder="1" applyAlignment="1">
      <alignment horizontal="center" vertical="center" wrapText="1"/>
    </xf>
    <xf numFmtId="0" fontId="38" fillId="0" borderId="16" xfId="0" applyFont="1" applyFill="1" applyBorder="1"/>
    <xf numFmtId="10" fontId="27" fillId="0" borderId="63" xfId="0" applyNumberFormat="1" applyFont="1" applyBorder="1"/>
    <xf numFmtId="0" fontId="76" fillId="0" borderId="60" xfId="0" applyFont="1" applyBorder="1" applyAlignment="1">
      <alignment horizontal="center" vertical="center"/>
    </xf>
    <xf numFmtId="44" fontId="76" fillId="0" borderId="56" xfId="0" applyNumberFormat="1" applyFont="1" applyBorder="1"/>
    <xf numFmtId="44" fontId="76" fillId="0" borderId="56" xfId="0" applyNumberFormat="1" applyFont="1" applyFill="1" applyBorder="1"/>
    <xf numFmtId="44" fontId="76" fillId="0" borderId="66" xfId="0" applyNumberFormat="1" applyFont="1" applyFill="1" applyBorder="1"/>
    <xf numFmtId="44" fontId="76" fillId="0" borderId="10" xfId="0" applyNumberFormat="1" applyFont="1" applyFill="1" applyBorder="1"/>
    <xf numFmtId="44" fontId="72" fillId="0" borderId="13" xfId="0" applyNumberFormat="1" applyFont="1" applyFill="1" applyBorder="1"/>
    <xf numFmtId="0" fontId="77" fillId="0" borderId="60" xfId="0" applyFont="1" applyBorder="1" applyAlignment="1">
      <alignment horizontal="center" vertical="center"/>
    </xf>
    <xf numFmtId="44" fontId="77" fillId="0" borderId="56" xfId="0" applyNumberFormat="1" applyFont="1" applyBorder="1"/>
    <xf numFmtId="44" fontId="77" fillId="0" borderId="56" xfId="0" applyNumberFormat="1" applyFont="1" applyFill="1" applyBorder="1"/>
    <xf numFmtId="44" fontId="77" fillId="0" borderId="66" xfId="0" applyNumberFormat="1" applyFont="1" applyFill="1" applyBorder="1"/>
    <xf numFmtId="44" fontId="77" fillId="0" borderId="10" xfId="0" applyNumberFormat="1" applyFont="1" applyFill="1" applyBorder="1"/>
    <xf numFmtId="44" fontId="69" fillId="0" borderId="10" xfId="0" applyNumberFormat="1" applyFont="1" applyFill="1" applyBorder="1"/>
    <xf numFmtId="44" fontId="27" fillId="0" borderId="63" xfId="0" applyNumberFormat="1" applyFont="1" applyBorder="1"/>
    <xf numFmtId="44" fontId="73" fillId="0" borderId="56" xfId="0" applyNumberFormat="1" applyFont="1" applyBorder="1" applyAlignment="1">
      <alignment vertical="center"/>
    </xf>
    <xf numFmtId="0" fontId="15" fillId="0" borderId="60" xfId="0" applyFont="1" applyBorder="1" applyAlignment="1">
      <alignment horizontal="center" vertical="center"/>
    </xf>
    <xf numFmtId="0" fontId="15" fillId="5" borderId="65" xfId="0" applyFont="1" applyFill="1" applyBorder="1" applyAlignment="1">
      <alignment horizontal="center" vertical="center"/>
    </xf>
    <xf numFmtId="0" fontId="15" fillId="5" borderId="60" xfId="0" applyFont="1" applyFill="1" applyBorder="1" applyAlignment="1">
      <alignment horizontal="center" vertical="center"/>
    </xf>
    <xf numFmtId="44" fontId="71" fillId="0" borderId="55" xfId="0" applyNumberFormat="1" applyFont="1" applyBorder="1" applyAlignment="1">
      <alignment vertical="center"/>
    </xf>
    <xf numFmtId="0" fontId="70" fillId="0" borderId="10" xfId="0" applyFont="1" applyBorder="1" applyAlignment="1">
      <alignment horizontal="center" vertical="center"/>
    </xf>
    <xf numFmtId="44" fontId="21" fillId="12" borderId="10" xfId="0" applyNumberFormat="1" applyFont="1" applyFill="1" applyBorder="1" applyAlignment="1">
      <alignment horizontal="center" vertical="center"/>
    </xf>
    <xf numFmtId="44" fontId="69" fillId="12" borderId="10" xfId="0" applyNumberFormat="1" applyFont="1" applyFill="1" applyBorder="1"/>
    <xf numFmtId="10" fontId="27" fillId="3" borderId="0" xfId="0" applyNumberFormat="1" applyFont="1" applyFill="1" applyBorder="1"/>
    <xf numFmtId="44" fontId="27" fillId="3" borderId="0" xfId="0" applyNumberFormat="1" applyFont="1" applyFill="1" applyBorder="1"/>
    <xf numFmtId="0" fontId="3" fillId="0" borderId="52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58" fillId="11" borderId="12" xfId="0" applyFont="1" applyFill="1" applyBorder="1" applyAlignment="1">
      <alignment horizontal="center" vertical="center"/>
    </xf>
    <xf numFmtId="0" fontId="58" fillId="11" borderId="13" xfId="0" applyFont="1" applyFill="1" applyBorder="1" applyAlignment="1">
      <alignment horizontal="center" vertical="center"/>
    </xf>
    <xf numFmtId="0" fontId="58" fillId="11" borderId="11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/>
    </xf>
    <xf numFmtId="0" fontId="17" fillId="8" borderId="33" xfId="0" applyFont="1" applyFill="1" applyBorder="1" applyAlignment="1">
      <alignment horizontal="center"/>
    </xf>
    <xf numFmtId="0" fontId="17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50" fillId="8" borderId="19" xfId="0" applyFont="1" applyFill="1" applyBorder="1" applyAlignment="1">
      <alignment horizontal="center" vertical="center" wrapText="1"/>
    </xf>
    <xf numFmtId="0" fontId="50" fillId="8" borderId="5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54" fillId="0" borderId="19" xfId="0" applyFont="1" applyBorder="1" applyAlignment="1">
      <alignment horizontal="center" vertical="center" wrapText="1"/>
    </xf>
    <xf numFmtId="0" fontId="54" fillId="0" borderId="5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7" fillId="0" borderId="20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10" fontId="15" fillId="0" borderId="23" xfId="0" applyNumberFormat="1" applyFont="1" applyBorder="1" applyAlignment="1">
      <alignment horizontal="center" wrapText="1"/>
    </xf>
    <xf numFmtId="10" fontId="15" fillId="0" borderId="25" xfId="0" applyNumberFormat="1" applyFont="1" applyBorder="1" applyAlignment="1">
      <alignment horizont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4" fontId="18" fillId="0" borderId="19" xfId="0" applyNumberFormat="1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4" fontId="18" fillId="0" borderId="43" xfId="0" applyNumberFormat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5" fontId="34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5" fontId="51" fillId="0" borderId="9" xfId="0" applyNumberFormat="1" applyFont="1" applyBorder="1" applyAlignment="1">
      <alignment horizontal="center" vertical="center"/>
    </xf>
    <xf numFmtId="15" fontId="51" fillId="0" borderId="5" xfId="0" applyNumberFormat="1" applyFont="1" applyBorder="1" applyAlignment="1">
      <alignment horizontal="center" vertical="center"/>
    </xf>
    <xf numFmtId="15" fontId="51" fillId="0" borderId="44" xfId="0" applyNumberFormat="1" applyFont="1" applyBorder="1" applyAlignment="1">
      <alignment horizontal="center" vertical="center"/>
    </xf>
    <xf numFmtId="15" fontId="51" fillId="0" borderId="3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32" fillId="0" borderId="3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15" fontId="36" fillId="0" borderId="9" xfId="0" applyNumberFormat="1" applyFont="1" applyBorder="1" applyAlignment="1">
      <alignment horizontal="center" vertical="center" wrapText="1"/>
    </xf>
    <xf numFmtId="15" fontId="36" fillId="0" borderId="8" xfId="0" applyNumberFormat="1" applyFont="1" applyBorder="1" applyAlignment="1">
      <alignment horizontal="center" vertical="center" wrapText="1"/>
    </xf>
    <xf numFmtId="15" fontId="36" fillId="0" borderId="7" xfId="0" applyNumberFormat="1" applyFont="1" applyBorder="1" applyAlignment="1">
      <alignment horizontal="center" vertical="center" wrapText="1"/>
    </xf>
    <xf numFmtId="15" fontId="36" fillId="0" borderId="0" xfId="0" applyNumberFormat="1" applyFont="1" applyBorder="1" applyAlignment="1">
      <alignment horizontal="center" vertical="center" wrapText="1"/>
    </xf>
    <xf numFmtId="15" fontId="46" fillId="3" borderId="9" xfId="0" applyNumberFormat="1" applyFont="1" applyFill="1" applyBorder="1" applyAlignment="1">
      <alignment horizontal="left" vertical="center"/>
    </xf>
    <xf numFmtId="15" fontId="46" fillId="3" borderId="8" xfId="0" applyNumberFormat="1" applyFont="1" applyFill="1" applyBorder="1" applyAlignment="1">
      <alignment horizontal="left" vertical="center"/>
    </xf>
    <xf numFmtId="15" fontId="46" fillId="3" borderId="5" xfId="0" applyNumberFormat="1" applyFont="1" applyFill="1" applyBorder="1" applyAlignment="1">
      <alignment horizontal="left" vertical="center"/>
    </xf>
    <xf numFmtId="44" fontId="18" fillId="8" borderId="18" xfId="0" applyNumberFormat="1" applyFont="1" applyFill="1" applyBorder="1" applyAlignment="1">
      <alignment horizontal="center" vertical="center" wrapText="1"/>
    </xf>
    <xf numFmtId="44" fontId="18" fillId="8" borderId="3" xfId="0" applyNumberFormat="1" applyFont="1" applyFill="1" applyBorder="1" applyAlignment="1">
      <alignment horizontal="center" vertical="center" wrapText="1"/>
    </xf>
    <xf numFmtId="44" fontId="37" fillId="7" borderId="0" xfId="0" applyNumberFormat="1" applyFont="1" applyFill="1" applyBorder="1" applyAlignment="1">
      <alignment horizontal="center" vertical="center" wrapText="1"/>
    </xf>
    <xf numFmtId="44" fontId="37" fillId="7" borderId="6" xfId="0" applyNumberFormat="1" applyFont="1" applyFill="1" applyBorder="1" applyAlignment="1">
      <alignment horizontal="center" vertical="center" wrapText="1"/>
    </xf>
    <xf numFmtId="44" fontId="37" fillId="7" borderId="14" xfId="0" applyNumberFormat="1" applyFont="1" applyFill="1" applyBorder="1" applyAlignment="1">
      <alignment horizontal="center" vertical="center" wrapText="1"/>
    </xf>
    <xf numFmtId="44" fontId="37" fillId="7" borderId="45" xfId="0" applyNumberFormat="1" applyFont="1" applyFill="1" applyBorder="1" applyAlignment="1">
      <alignment horizontal="center" vertical="center" wrapText="1"/>
    </xf>
    <xf numFmtId="15" fontId="36" fillId="0" borderId="2" xfId="0" applyNumberFormat="1" applyFont="1" applyBorder="1" applyAlignment="1">
      <alignment horizontal="center" vertical="center" wrapText="1"/>
    </xf>
    <xf numFmtId="44" fontId="18" fillId="8" borderId="4" xfId="0" applyNumberFormat="1" applyFont="1" applyFill="1" applyBorder="1" applyAlignment="1">
      <alignment horizontal="center" vertical="center" wrapText="1"/>
    </xf>
    <xf numFmtId="15" fontId="16" fillId="10" borderId="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8" fillId="5" borderId="35" xfId="0" applyNumberFormat="1" applyFont="1" applyFill="1" applyBorder="1" applyAlignment="1">
      <alignment horizontal="center" vertical="center" wrapText="1"/>
    </xf>
    <xf numFmtId="44" fontId="18" fillId="5" borderId="26" xfId="0" applyNumberFormat="1" applyFont="1" applyFill="1" applyBorder="1" applyAlignment="1">
      <alignment horizontal="center" vertical="center" wrapText="1"/>
    </xf>
    <xf numFmtId="15" fontId="15" fillId="5" borderId="35" xfId="0" applyNumberFormat="1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15" fontId="15" fillId="5" borderId="23" xfId="0" applyNumberFormat="1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44" fontId="18" fillId="5" borderId="23" xfId="0" applyNumberFormat="1" applyFont="1" applyFill="1" applyBorder="1" applyAlignment="1">
      <alignment horizontal="center" vertical="center"/>
    </xf>
    <xf numFmtId="44" fontId="18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44" fillId="5" borderId="25" xfId="0" applyNumberFormat="1" applyFont="1" applyFill="1" applyBorder="1" applyAlignment="1">
      <alignment horizontal="center" vertical="center"/>
    </xf>
    <xf numFmtId="44" fontId="44" fillId="5" borderId="31" xfId="0" applyNumberFormat="1" applyFont="1" applyFill="1" applyBorder="1" applyAlignment="1">
      <alignment horizontal="center" vertical="center"/>
    </xf>
    <xf numFmtId="44" fontId="18" fillId="5" borderId="26" xfId="0" applyNumberFormat="1" applyFont="1" applyFill="1" applyBorder="1" applyAlignment="1">
      <alignment horizontal="center" vertical="center"/>
    </xf>
    <xf numFmtId="44" fontId="18" fillId="5" borderId="28" xfId="0" applyNumberFormat="1" applyFont="1" applyFill="1" applyBorder="1" applyAlignment="1">
      <alignment horizontal="center" vertical="center"/>
    </xf>
    <xf numFmtId="44" fontId="18" fillId="5" borderId="24" xfId="0" applyNumberFormat="1" applyFont="1" applyFill="1" applyBorder="1" applyAlignment="1">
      <alignment horizontal="center" vertical="center"/>
    </xf>
    <xf numFmtId="44" fontId="42" fillId="0" borderId="26" xfId="0" applyNumberFormat="1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44" fontId="44" fillId="5" borderId="40" xfId="0" applyNumberFormat="1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10" fontId="43" fillId="0" borderId="23" xfId="0" applyNumberFormat="1" applyFont="1" applyBorder="1" applyAlignment="1">
      <alignment horizontal="center" vertical="center" wrapText="1"/>
    </xf>
    <xf numFmtId="10" fontId="43" fillId="0" borderId="27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0" fontId="42" fillId="0" borderId="23" xfId="0" applyNumberFormat="1" applyFont="1" applyBorder="1" applyAlignment="1">
      <alignment horizontal="center" vertical="center"/>
    </xf>
    <xf numFmtId="10" fontId="42" fillId="0" borderId="25" xfId="0" applyNumberFormat="1" applyFont="1" applyBorder="1" applyAlignment="1">
      <alignment horizontal="center" vertical="center"/>
    </xf>
    <xf numFmtId="10" fontId="42" fillId="0" borderId="31" xfId="0" applyNumberFormat="1" applyFont="1" applyBorder="1" applyAlignment="1">
      <alignment horizontal="center" vertical="center"/>
    </xf>
    <xf numFmtId="10" fontId="42" fillId="0" borderId="40" xfId="0" applyNumberFormat="1" applyFont="1" applyBorder="1" applyAlignment="1">
      <alignment horizontal="center" vertical="center"/>
    </xf>
    <xf numFmtId="44" fontId="42" fillId="0" borderId="35" xfId="0" applyNumberFormat="1" applyFont="1" applyBorder="1" applyAlignment="1">
      <alignment horizontal="center" vertical="center"/>
    </xf>
    <xf numFmtId="44" fontId="42" fillId="0" borderId="24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69" fillId="12" borderId="32" xfId="0" applyFont="1" applyFill="1" applyBorder="1" applyAlignment="1">
      <alignment horizontal="center" vertical="center" wrapText="1"/>
    </xf>
    <xf numFmtId="0" fontId="69" fillId="12" borderId="75" xfId="0" applyFont="1" applyFill="1" applyBorder="1" applyAlignment="1">
      <alignment horizontal="center" vertical="center" wrapText="1"/>
    </xf>
    <xf numFmtId="0" fontId="69" fillId="12" borderId="34" xfId="0" applyFont="1" applyFill="1" applyBorder="1" applyAlignment="1">
      <alignment horizontal="center" vertical="center" wrapText="1"/>
    </xf>
    <xf numFmtId="0" fontId="67" fillId="12" borderId="32" xfId="0" applyFont="1" applyFill="1" applyBorder="1" applyAlignment="1">
      <alignment horizontal="center" vertical="center"/>
    </xf>
    <xf numFmtId="0" fontId="67" fillId="12" borderId="75" xfId="0" applyFont="1" applyFill="1" applyBorder="1" applyAlignment="1">
      <alignment horizontal="center" vertical="center"/>
    </xf>
    <xf numFmtId="0" fontId="67" fillId="12" borderId="34" xfId="0" applyFont="1" applyFill="1" applyBorder="1" applyAlignment="1">
      <alignment horizontal="center" vertical="center"/>
    </xf>
    <xf numFmtId="0" fontId="77" fillId="12" borderId="19" xfId="0" applyFont="1" applyFill="1" applyBorder="1" applyAlignment="1">
      <alignment horizontal="center" vertical="center"/>
    </xf>
    <xf numFmtId="0" fontId="77" fillId="12" borderId="54" xfId="0" applyFont="1" applyFill="1" applyBorder="1" applyAlignment="1">
      <alignment horizontal="center" vertical="center"/>
    </xf>
    <xf numFmtId="0" fontId="77" fillId="12" borderId="43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6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vertical="center"/>
    </xf>
    <xf numFmtId="0" fontId="6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38EEB64-7BD3-4C35-BEA1-26A3539516B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B1CFDC20-B615-4CFF-AEF9-2B3D7715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518160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50616D-A3C2-4621-BB0D-16D52EFA693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5585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541020</xdr:colOff>
      <xdr:row>0</xdr:row>
      <xdr:rowOff>144780</xdr:rowOff>
    </xdr:from>
    <xdr:to>
      <xdr:col>9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E726FBC4-3084-44B9-8388-308407CE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L44"/>
  <sheetViews>
    <sheetView workbookViewId="0">
      <selection activeCell="F24" sqref="F24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350"/>
    </row>
    <row r="2" spans="1:7" x14ac:dyDescent="0.3">
      <c r="A2" s="350"/>
    </row>
    <row r="3" spans="1:7" x14ac:dyDescent="0.3">
      <c r="A3" s="350"/>
    </row>
    <row r="4" spans="1:7" ht="16.2" thickBot="1" x14ac:dyDescent="0.35">
      <c r="A4" s="350"/>
    </row>
    <row r="5" spans="1:7" ht="29.4" thickBot="1" x14ac:dyDescent="0.35">
      <c r="A5" s="351" t="s">
        <v>131</v>
      </c>
      <c r="B5" s="352"/>
      <c r="C5" s="352"/>
      <c r="D5" s="352"/>
      <c r="E5" s="352"/>
      <c r="F5" s="352"/>
      <c r="G5" s="353"/>
    </row>
    <row r="6" spans="1:7" ht="4.2" customHeight="1" thickBot="1" x14ac:dyDescent="0.55000000000000004">
      <c r="A6" s="30"/>
      <c r="B6" s="41"/>
      <c r="C6" s="41"/>
      <c r="D6" s="184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354" t="s">
        <v>132</v>
      </c>
      <c r="E7" s="355"/>
      <c r="F7" s="356"/>
      <c r="G7" s="41"/>
    </row>
    <row r="8" spans="1:7" ht="22.8" customHeight="1" x14ac:dyDescent="0.3">
      <c r="A8" s="30"/>
      <c r="B8" s="185" t="s">
        <v>17</v>
      </c>
      <c r="C8" s="186" t="s">
        <v>12</v>
      </c>
      <c r="D8" s="187" t="s">
        <v>133</v>
      </c>
      <c r="E8" s="188" t="s">
        <v>112</v>
      </c>
      <c r="F8" s="189" t="s">
        <v>134</v>
      </c>
      <c r="G8" s="30"/>
    </row>
    <row r="9" spans="1:7" s="195" customFormat="1" ht="18.600000000000001" customHeight="1" x14ac:dyDescent="0.3">
      <c r="A9" s="190"/>
      <c r="B9" s="191" t="s">
        <v>18</v>
      </c>
      <c r="C9" s="192" t="s">
        <v>59</v>
      </c>
      <c r="D9" s="182">
        <v>10000</v>
      </c>
      <c r="E9" s="193">
        <v>7950</v>
      </c>
      <c r="F9" s="194">
        <v>25959</v>
      </c>
      <c r="G9" s="190"/>
    </row>
    <row r="10" spans="1:7" s="195" customFormat="1" ht="18.600000000000001" customHeight="1" x14ac:dyDescent="0.3">
      <c r="A10" s="190"/>
      <c r="B10" s="191" t="s">
        <v>19</v>
      </c>
      <c r="C10" s="192" t="s">
        <v>83</v>
      </c>
      <c r="D10" s="182">
        <v>400</v>
      </c>
      <c r="E10" s="193">
        <v>738.96</v>
      </c>
      <c r="F10" s="194">
        <v>1298.78</v>
      </c>
      <c r="G10" s="190"/>
    </row>
    <row r="11" spans="1:7" s="195" customFormat="1" ht="18.600000000000001" customHeight="1" thickBot="1" x14ac:dyDescent="0.35">
      <c r="A11" s="190"/>
      <c r="B11" s="196" t="s">
        <v>20</v>
      </c>
      <c r="C11" s="197" t="s">
        <v>87</v>
      </c>
      <c r="D11" s="183">
        <v>50</v>
      </c>
      <c r="E11" s="198">
        <v>38.4</v>
      </c>
      <c r="F11" s="199">
        <v>488.5</v>
      </c>
      <c r="G11" s="190"/>
    </row>
    <row r="12" spans="1:7" s="195" customFormat="1" ht="18.600000000000001" customHeight="1" thickBot="1" x14ac:dyDescent="0.35">
      <c r="A12" s="190"/>
      <c r="B12" s="200"/>
      <c r="C12" s="201" t="s">
        <v>135</v>
      </c>
      <c r="D12" s="202">
        <f>SUM(D9:D11)</f>
        <v>10450</v>
      </c>
      <c r="E12" s="203">
        <f>SUM(E9:E11)</f>
        <v>8727.3599999999988</v>
      </c>
      <c r="F12" s="204">
        <f>SUM(F9:F11)</f>
        <v>27746.28</v>
      </c>
      <c r="G12" s="190"/>
    </row>
    <row r="13" spans="1:7" ht="7.2" customHeight="1" thickBot="1" x14ac:dyDescent="0.35">
      <c r="A13" s="30"/>
      <c r="B13" s="30"/>
      <c r="C13" s="30"/>
      <c r="D13" s="205"/>
      <c r="E13" s="30"/>
      <c r="F13" s="30"/>
      <c r="G13" s="30"/>
    </row>
    <row r="14" spans="1:7" ht="23.4" customHeight="1" x14ac:dyDescent="0.3">
      <c r="A14" s="30"/>
      <c r="B14" s="185" t="s">
        <v>17</v>
      </c>
      <c r="C14" s="206" t="s">
        <v>136</v>
      </c>
      <c r="D14" s="187" t="s">
        <v>133</v>
      </c>
      <c r="E14" s="188" t="s">
        <v>112</v>
      </c>
      <c r="F14" s="189" t="s">
        <v>134</v>
      </c>
      <c r="G14" s="30"/>
    </row>
    <row r="15" spans="1:7" ht="18" customHeight="1" x14ac:dyDescent="0.3">
      <c r="A15" s="30"/>
      <c r="B15" s="42" t="s">
        <v>21</v>
      </c>
      <c r="C15" s="207" t="s">
        <v>55</v>
      </c>
      <c r="D15" s="182">
        <v>180</v>
      </c>
      <c r="E15" s="193">
        <v>169.3</v>
      </c>
      <c r="F15" s="194">
        <v>160.86000000000001</v>
      </c>
      <c r="G15" s="30"/>
    </row>
    <row r="16" spans="1:7" ht="18" customHeight="1" x14ac:dyDescent="0.3">
      <c r="A16" s="30"/>
      <c r="B16" s="42" t="s">
        <v>22</v>
      </c>
      <c r="C16" s="207" t="s">
        <v>11</v>
      </c>
      <c r="D16" s="182">
        <v>225</v>
      </c>
      <c r="E16" s="193">
        <v>225</v>
      </c>
      <c r="F16" s="194">
        <v>218</v>
      </c>
      <c r="G16" s="30"/>
    </row>
    <row r="17" spans="1:12" ht="18" customHeight="1" x14ac:dyDescent="0.3">
      <c r="A17" s="30"/>
      <c r="B17" s="42" t="s">
        <v>23</v>
      </c>
      <c r="C17" s="207" t="s">
        <v>65</v>
      </c>
      <c r="D17" s="182">
        <v>250</v>
      </c>
      <c r="E17" s="193">
        <v>250</v>
      </c>
      <c r="F17" s="194">
        <v>250</v>
      </c>
      <c r="G17" s="30"/>
      <c r="L17" s="24">
        <v>6</v>
      </c>
    </row>
    <row r="18" spans="1:12" ht="18" customHeight="1" x14ac:dyDescent="0.3">
      <c r="A18" s="30"/>
      <c r="B18" s="42" t="s">
        <v>24</v>
      </c>
      <c r="C18" s="207" t="s">
        <v>66</v>
      </c>
      <c r="D18" s="182">
        <v>310</v>
      </c>
      <c r="E18" s="193">
        <v>295</v>
      </c>
      <c r="F18" s="194">
        <v>286.69</v>
      </c>
      <c r="G18" s="30"/>
    </row>
    <row r="19" spans="1:12" ht="18" customHeight="1" x14ac:dyDescent="0.3">
      <c r="A19" s="30"/>
      <c r="B19" s="42" t="s">
        <v>25</v>
      </c>
      <c r="C19" s="192" t="s">
        <v>137</v>
      </c>
      <c r="D19" s="182">
        <v>200</v>
      </c>
      <c r="E19" s="193">
        <v>60</v>
      </c>
      <c r="F19" s="194">
        <v>184.8</v>
      </c>
      <c r="G19" s="30"/>
    </row>
    <row r="20" spans="1:12" ht="23.4" customHeight="1" x14ac:dyDescent="0.3">
      <c r="A20" s="30"/>
      <c r="B20" s="42" t="s">
        <v>26</v>
      </c>
      <c r="C20" s="208" t="s">
        <v>138</v>
      </c>
      <c r="D20" s="182">
        <f>D44</f>
        <v>3253.6</v>
      </c>
      <c r="E20" s="193">
        <v>1400</v>
      </c>
      <c r="F20" s="194">
        <v>452.59</v>
      </c>
      <c r="G20" s="30"/>
    </row>
    <row r="21" spans="1:12" ht="19.2" customHeight="1" x14ac:dyDescent="0.3">
      <c r="A21" s="30"/>
      <c r="B21" s="42" t="s">
        <v>27</v>
      </c>
      <c r="C21" s="207" t="s">
        <v>84</v>
      </c>
      <c r="D21" s="182">
        <v>0</v>
      </c>
      <c r="E21" s="193">
        <v>3200</v>
      </c>
      <c r="F21" s="194">
        <v>0</v>
      </c>
      <c r="G21" s="30"/>
    </row>
    <row r="22" spans="1:12" ht="19.2" customHeight="1" x14ac:dyDescent="0.3">
      <c r="A22" s="30"/>
      <c r="B22" s="42" t="s">
        <v>28</v>
      </c>
      <c r="C22" s="207" t="s">
        <v>86</v>
      </c>
      <c r="D22" s="182">
        <v>75</v>
      </c>
      <c r="E22" s="193">
        <v>50</v>
      </c>
      <c r="F22" s="194">
        <v>47.3</v>
      </c>
      <c r="G22" s="30"/>
    </row>
    <row r="23" spans="1:12" ht="19.2" customHeight="1" x14ac:dyDescent="0.3">
      <c r="A23" s="30"/>
      <c r="B23" s="42" t="s">
        <v>29</v>
      </c>
      <c r="C23" s="207" t="s">
        <v>61</v>
      </c>
      <c r="D23" s="182">
        <v>100</v>
      </c>
      <c r="E23" s="193">
        <v>100</v>
      </c>
      <c r="F23" s="194">
        <v>0</v>
      </c>
      <c r="G23" s="30"/>
    </row>
    <row r="24" spans="1:12" ht="19.2" customHeight="1" x14ac:dyDescent="0.3">
      <c r="A24" s="30"/>
      <c r="B24" s="42" t="s">
        <v>30</v>
      </c>
      <c r="C24" s="207" t="s">
        <v>81</v>
      </c>
      <c r="D24" s="182">
        <v>1663.44</v>
      </c>
      <c r="E24" s="193">
        <v>1663.44</v>
      </c>
      <c r="F24" s="194">
        <v>3063.44</v>
      </c>
      <c r="G24" s="30"/>
    </row>
    <row r="25" spans="1:12" ht="19.2" customHeight="1" x14ac:dyDescent="0.3">
      <c r="A25" s="30"/>
      <c r="B25" s="42" t="s">
        <v>31</v>
      </c>
      <c r="C25" s="207" t="s">
        <v>74</v>
      </c>
      <c r="D25" s="182">
        <v>200</v>
      </c>
      <c r="E25" s="193">
        <v>200</v>
      </c>
      <c r="F25" s="194">
        <v>293.89999999999998</v>
      </c>
      <c r="G25" s="30"/>
    </row>
    <row r="26" spans="1:12" ht="19.2" customHeight="1" x14ac:dyDescent="0.3">
      <c r="A26" s="30"/>
      <c r="B26" s="42" t="s">
        <v>68</v>
      </c>
      <c r="C26" s="207" t="s">
        <v>62</v>
      </c>
      <c r="D26" s="182">
        <v>100</v>
      </c>
      <c r="E26" s="193">
        <v>100</v>
      </c>
      <c r="F26" s="194">
        <v>0</v>
      </c>
      <c r="G26" s="30"/>
    </row>
    <row r="27" spans="1:12" ht="19.2" customHeight="1" x14ac:dyDescent="0.3">
      <c r="A27" s="30"/>
      <c r="B27" s="42" t="s">
        <v>69</v>
      </c>
      <c r="C27" s="192" t="s">
        <v>139</v>
      </c>
      <c r="D27" s="182">
        <v>100</v>
      </c>
      <c r="E27" s="193">
        <v>100</v>
      </c>
      <c r="F27" s="194">
        <v>71.989999999999995</v>
      </c>
      <c r="G27" s="30"/>
    </row>
    <row r="28" spans="1:12" ht="19.2" customHeight="1" x14ac:dyDescent="0.3">
      <c r="A28" s="30"/>
      <c r="B28" s="42" t="s">
        <v>70</v>
      </c>
      <c r="C28" s="207" t="s">
        <v>75</v>
      </c>
      <c r="D28" s="182">
        <v>100</v>
      </c>
      <c r="E28" s="193">
        <v>100</v>
      </c>
      <c r="F28" s="194">
        <v>1</v>
      </c>
      <c r="G28" s="30"/>
    </row>
    <row r="29" spans="1:12" ht="19.2" customHeight="1" x14ac:dyDescent="0.3">
      <c r="A29" s="30"/>
      <c r="B29" s="42" t="s">
        <v>71</v>
      </c>
      <c r="C29" s="207" t="s">
        <v>64</v>
      </c>
      <c r="D29" s="182">
        <v>200</v>
      </c>
      <c r="E29" s="193">
        <v>360</v>
      </c>
      <c r="F29" s="194">
        <v>384</v>
      </c>
      <c r="G29" s="30"/>
    </row>
    <row r="30" spans="1:12" ht="19.2" customHeight="1" x14ac:dyDescent="0.3">
      <c r="A30" s="30"/>
      <c r="B30" s="42" t="s">
        <v>72</v>
      </c>
      <c r="C30" s="207" t="s">
        <v>76</v>
      </c>
      <c r="D30" s="182">
        <v>45</v>
      </c>
      <c r="E30" s="193">
        <v>50</v>
      </c>
      <c r="F30" s="194">
        <v>0</v>
      </c>
      <c r="G30" s="30"/>
    </row>
    <row r="31" spans="1:12" ht="19.2" customHeight="1" x14ac:dyDescent="0.3">
      <c r="A31" s="30"/>
      <c r="B31" s="42" t="s">
        <v>77</v>
      </c>
      <c r="C31" s="207" t="s">
        <v>79</v>
      </c>
      <c r="D31" s="182">
        <v>75</v>
      </c>
      <c r="E31" s="193">
        <v>0</v>
      </c>
      <c r="F31" s="194">
        <v>0</v>
      </c>
      <c r="G31" s="30"/>
    </row>
    <row r="32" spans="1:12" ht="19.2" customHeight="1" thickBot="1" x14ac:dyDescent="0.35">
      <c r="A32" s="30"/>
      <c r="B32" s="154" t="s">
        <v>78</v>
      </c>
      <c r="C32" s="209" t="s">
        <v>104</v>
      </c>
      <c r="D32" s="183">
        <v>0</v>
      </c>
      <c r="E32" s="198">
        <v>0</v>
      </c>
      <c r="F32" s="199">
        <v>18000</v>
      </c>
      <c r="G32" s="30"/>
    </row>
    <row r="33" spans="1:7" ht="28.2" customHeight="1" thickBot="1" x14ac:dyDescent="0.35">
      <c r="A33" s="30"/>
      <c r="B33" s="30"/>
      <c r="C33" s="210" t="s">
        <v>140</v>
      </c>
      <c r="D33" s="211">
        <f>SUM(D15:D32)</f>
        <v>7077.0400000000009</v>
      </c>
      <c r="E33" s="212">
        <f>SUM(E15:E32)</f>
        <v>8322.74</v>
      </c>
      <c r="F33" s="213">
        <f>SUM(F15:F32)</f>
        <v>23414.57</v>
      </c>
      <c r="G33" s="30"/>
    </row>
    <row r="34" spans="1:7" ht="29.4" customHeight="1" thickBot="1" x14ac:dyDescent="0.35">
      <c r="A34" s="30"/>
      <c r="B34" s="30"/>
      <c r="C34" s="214" t="s">
        <v>141</v>
      </c>
      <c r="D34" s="215">
        <v>3000</v>
      </c>
      <c r="E34" s="216">
        <v>5500</v>
      </c>
      <c r="F34" s="217">
        <v>0</v>
      </c>
      <c r="G34" s="30"/>
    </row>
    <row r="35" spans="1:7" ht="27" customHeight="1" thickBot="1" x14ac:dyDescent="0.35">
      <c r="A35" s="30"/>
      <c r="B35" s="30"/>
      <c r="C35" s="218" t="s">
        <v>142</v>
      </c>
      <c r="D35" s="219">
        <f>SUM(D34+D33)</f>
        <v>10077.040000000001</v>
      </c>
      <c r="E35" s="220">
        <f>SUM(E33:E34)</f>
        <v>13822.74</v>
      </c>
      <c r="F35" s="221">
        <f>SUM(F33:F34)</f>
        <v>23414.57</v>
      </c>
      <c r="G35" s="30"/>
    </row>
    <row r="36" spans="1:7" ht="6" customHeight="1" thickBot="1" x14ac:dyDescent="0.35">
      <c r="A36" s="30"/>
      <c r="B36" s="30"/>
      <c r="C36" s="357"/>
      <c r="D36" s="357"/>
      <c r="E36" s="357"/>
      <c r="F36" s="357"/>
      <c r="G36" s="30"/>
    </row>
    <row r="37" spans="1:7" ht="23.4" customHeight="1" thickBot="1" x14ac:dyDescent="0.35">
      <c r="A37" s="30"/>
      <c r="B37" s="30"/>
      <c r="C37" s="222" t="s">
        <v>143</v>
      </c>
      <c r="D37" s="223">
        <f>D12-D35</f>
        <v>372.95999999999913</v>
      </c>
      <c r="E37" s="224">
        <f>E12-E35</f>
        <v>-5095.380000000001</v>
      </c>
      <c r="F37" s="225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5"/>
      <c r="E38" s="30"/>
      <c r="F38" s="30"/>
      <c r="G38" s="30"/>
    </row>
    <row r="39" spans="1:7" s="78" customFormat="1" ht="13.8" x14ac:dyDescent="0.3">
      <c r="A39" s="157"/>
      <c r="B39" s="157"/>
      <c r="C39" s="226" t="s">
        <v>144</v>
      </c>
      <c r="D39" s="227" t="s">
        <v>133</v>
      </c>
      <c r="E39" s="228" t="s">
        <v>112</v>
      </c>
      <c r="F39" s="229" t="s">
        <v>134</v>
      </c>
      <c r="G39" s="157"/>
    </row>
    <row r="40" spans="1:7" s="78" customFormat="1" ht="13.8" x14ac:dyDescent="0.3">
      <c r="A40" s="157"/>
      <c r="B40" s="157"/>
      <c r="C40" s="230" t="s">
        <v>145</v>
      </c>
      <c r="D40" s="231">
        <v>2450</v>
      </c>
      <c r="E40" s="232">
        <v>1400</v>
      </c>
      <c r="F40" s="233">
        <v>452</v>
      </c>
      <c r="G40" s="157"/>
    </row>
    <row r="41" spans="1:7" s="78" customFormat="1" ht="13.8" x14ac:dyDescent="0.3">
      <c r="A41" s="157"/>
      <c r="B41" s="157"/>
      <c r="C41" s="234" t="s">
        <v>146</v>
      </c>
      <c r="D41" s="231">
        <v>200</v>
      </c>
      <c r="E41" s="232">
        <v>0</v>
      </c>
      <c r="F41" s="233">
        <v>0</v>
      </c>
      <c r="G41" s="157"/>
    </row>
    <row r="42" spans="1:7" s="78" customFormat="1" ht="13.8" x14ac:dyDescent="0.3">
      <c r="A42" s="157"/>
      <c r="B42" s="157"/>
      <c r="C42" s="234" t="s">
        <v>147</v>
      </c>
      <c r="D42" s="231">
        <v>312</v>
      </c>
      <c r="E42" s="232">
        <v>0</v>
      </c>
      <c r="F42" s="233">
        <v>0</v>
      </c>
      <c r="G42" s="157"/>
    </row>
    <row r="43" spans="1:7" s="78" customFormat="1" ht="14.4" thickBot="1" x14ac:dyDescent="0.35">
      <c r="A43" s="157"/>
      <c r="B43" s="157"/>
      <c r="C43" s="234" t="s">
        <v>148</v>
      </c>
      <c r="D43" s="235">
        <v>291.60000000000002</v>
      </c>
      <c r="E43" s="232">
        <v>0</v>
      </c>
      <c r="F43" s="233">
        <v>0</v>
      </c>
      <c r="G43" s="157"/>
    </row>
    <row r="44" spans="1:7" s="78" customFormat="1" ht="14.4" thickBot="1" x14ac:dyDescent="0.35">
      <c r="A44" s="157"/>
      <c r="B44" s="157"/>
      <c r="C44" s="236" t="s">
        <v>149</v>
      </c>
      <c r="D44" s="237">
        <f>SUM(D40:D43)</f>
        <v>3253.6</v>
      </c>
      <c r="E44" s="238">
        <f>SUM(E40:E43)</f>
        <v>1400</v>
      </c>
      <c r="F44" s="239">
        <f>SUM(F40:F43)</f>
        <v>452</v>
      </c>
      <c r="G44" s="157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L45"/>
  <sheetViews>
    <sheetView workbookViewId="0">
      <selection activeCell="N32" sqref="N32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8" customWidth="1"/>
    <col min="11" max="11" width="11.09765625" style="70" bestFit="1" customWidth="1"/>
    <col min="12" max="12" width="10.09765625" style="263" bestFit="1" customWidth="1"/>
    <col min="13" max="16384" width="7.8984375" style="24"/>
  </cols>
  <sheetData>
    <row r="6" spans="1:11" ht="7.2" customHeight="1" thickBot="1" x14ac:dyDescent="0.35"/>
    <row r="7" spans="1:11" ht="26.4" thickBot="1" x14ac:dyDescent="0.55000000000000004">
      <c r="A7" s="364" t="s">
        <v>116</v>
      </c>
      <c r="B7" s="365"/>
      <c r="C7" s="365"/>
      <c r="D7" s="365"/>
      <c r="E7" s="365"/>
      <c r="F7" s="365"/>
      <c r="G7" s="365"/>
      <c r="H7" s="365"/>
      <c r="I7" s="366"/>
      <c r="J7" s="157"/>
    </row>
    <row r="8" spans="1:11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57"/>
    </row>
    <row r="9" spans="1:11" ht="16.8" customHeight="1" x14ac:dyDescent="0.5">
      <c r="A9" s="41"/>
      <c r="B9" s="374" t="s">
        <v>17</v>
      </c>
      <c r="C9" s="378" t="s">
        <v>12</v>
      </c>
      <c r="D9" s="31" t="s">
        <v>7</v>
      </c>
      <c r="E9" s="370"/>
      <c r="F9" s="31" t="s">
        <v>8</v>
      </c>
      <c r="G9" s="31" t="s">
        <v>9</v>
      </c>
      <c r="H9" s="376" t="s">
        <v>130</v>
      </c>
      <c r="I9" s="41"/>
      <c r="J9" s="358" t="s">
        <v>105</v>
      </c>
    </row>
    <row r="10" spans="1:11" ht="16.8" customHeight="1" x14ac:dyDescent="0.5">
      <c r="A10" s="41"/>
      <c r="B10" s="375"/>
      <c r="C10" s="379"/>
      <c r="D10" s="131" t="s">
        <v>112</v>
      </c>
      <c r="E10" s="371"/>
      <c r="F10" s="131" t="s">
        <v>113</v>
      </c>
      <c r="G10" s="131" t="s">
        <v>113</v>
      </c>
      <c r="H10" s="377"/>
      <c r="I10" s="41"/>
      <c r="J10" s="359"/>
    </row>
    <row r="11" spans="1:11" ht="16.8" customHeight="1" x14ac:dyDescent="0.5">
      <c r="A11" s="41"/>
      <c r="B11" s="42" t="s">
        <v>18</v>
      </c>
      <c r="C11" s="115" t="s">
        <v>82</v>
      </c>
      <c r="D11" s="32">
        <v>7900</v>
      </c>
      <c r="E11" s="371"/>
      <c r="F11" s="32">
        <v>10000</v>
      </c>
      <c r="G11" s="32">
        <f>'Income 21-22'!E3</f>
        <v>10000</v>
      </c>
      <c r="H11" s="33">
        <f>SUM(G11/F11)</f>
        <v>1</v>
      </c>
      <c r="I11" s="41"/>
      <c r="J11" s="359"/>
    </row>
    <row r="12" spans="1:11" ht="16.8" customHeight="1" thickBot="1" x14ac:dyDescent="0.55000000000000004">
      <c r="A12" s="41"/>
      <c r="B12" s="42" t="s">
        <v>19</v>
      </c>
      <c r="C12" s="115" t="s">
        <v>83</v>
      </c>
      <c r="D12" s="32">
        <v>0</v>
      </c>
      <c r="E12" s="371"/>
      <c r="F12" s="32">
        <v>400</v>
      </c>
      <c r="G12" s="32">
        <f>'Income 21-22'!F3</f>
        <v>948.19</v>
      </c>
      <c r="H12" s="33">
        <f t="shared" ref="H12:H15" si="0">SUM(G12/F12)</f>
        <v>2.3704750000000003</v>
      </c>
      <c r="I12" s="41"/>
      <c r="J12" s="141">
        <f>'Expend 21-22'!AG3</f>
        <v>812.29</v>
      </c>
    </row>
    <row r="13" spans="1:11" ht="16.8" customHeight="1" x14ac:dyDescent="0.5">
      <c r="A13" s="41"/>
      <c r="B13" s="42" t="s">
        <v>20</v>
      </c>
      <c r="C13" s="115" t="s">
        <v>87</v>
      </c>
      <c r="D13" s="32">
        <v>7047.7699999999995</v>
      </c>
      <c r="E13" s="371"/>
      <c r="F13" s="32">
        <v>50</v>
      </c>
      <c r="G13" s="32">
        <f>'Income 21-22'!G3</f>
        <v>6772.59</v>
      </c>
      <c r="H13" s="33">
        <v>0</v>
      </c>
      <c r="I13" s="41"/>
      <c r="J13" s="157"/>
    </row>
    <row r="14" spans="1:11" ht="13.2" customHeight="1" thickBot="1" x14ac:dyDescent="0.55000000000000004">
      <c r="A14" s="41"/>
      <c r="B14" s="372"/>
      <c r="C14" s="372"/>
      <c r="D14" s="373"/>
      <c r="E14" s="372"/>
      <c r="F14" s="373"/>
      <c r="G14" s="373"/>
      <c r="H14" s="373"/>
      <c r="I14" s="41"/>
      <c r="J14" s="157"/>
    </row>
    <row r="15" spans="1:11" ht="18.600000000000001" customHeight="1" thickBot="1" x14ac:dyDescent="0.55000000000000004">
      <c r="A15" s="41"/>
      <c r="B15" s="360"/>
      <c r="C15" s="360"/>
      <c r="D15" s="39">
        <f>SUM(D11:D13)</f>
        <v>14947.77</v>
      </c>
      <c r="E15" s="37"/>
      <c r="F15" s="39">
        <f>SUM(F11:F13)</f>
        <v>10450</v>
      </c>
      <c r="G15" s="39">
        <f>SUM(G11:G13)</f>
        <v>17720.78</v>
      </c>
      <c r="H15" s="40">
        <f t="shared" si="0"/>
        <v>1.6957684210526314</v>
      </c>
      <c r="I15" s="41"/>
      <c r="J15" s="157"/>
      <c r="K15" s="263">
        <f>G15</f>
        <v>17720.78</v>
      </c>
    </row>
    <row r="16" spans="1:11" ht="16.2" thickBot="1" x14ac:dyDescent="0.35">
      <c r="A16" s="30"/>
      <c r="B16" s="360"/>
      <c r="C16" s="360"/>
      <c r="D16" s="360"/>
      <c r="E16" s="360"/>
      <c r="F16" s="360"/>
      <c r="G16" s="360"/>
      <c r="H16" s="360"/>
      <c r="I16" s="360"/>
      <c r="J16" s="157"/>
    </row>
    <row r="17" spans="1:12" x14ac:dyDescent="0.3">
      <c r="A17" s="30"/>
      <c r="B17" s="374" t="s">
        <v>17</v>
      </c>
      <c r="C17" s="381" t="s">
        <v>0</v>
      </c>
      <c r="D17" s="245" t="s">
        <v>7</v>
      </c>
      <c r="E17" s="367"/>
      <c r="F17" s="244" t="s">
        <v>8</v>
      </c>
      <c r="G17" s="244" t="s">
        <v>9</v>
      </c>
      <c r="H17" s="376" t="s">
        <v>15</v>
      </c>
      <c r="I17" s="360"/>
      <c r="J17" s="362" t="s">
        <v>150</v>
      </c>
    </row>
    <row r="18" spans="1:12" x14ac:dyDescent="0.3">
      <c r="A18" s="30"/>
      <c r="B18" s="375"/>
      <c r="C18" s="382"/>
      <c r="D18" s="246" t="s">
        <v>10</v>
      </c>
      <c r="E18" s="368"/>
      <c r="F18" s="131" t="s">
        <v>113</v>
      </c>
      <c r="G18" s="131" t="s">
        <v>113</v>
      </c>
      <c r="H18" s="377"/>
      <c r="I18" s="360"/>
      <c r="J18" s="363"/>
    </row>
    <row r="19" spans="1:12" x14ac:dyDescent="0.3">
      <c r="A19" s="30"/>
      <c r="B19" s="42" t="s">
        <v>21</v>
      </c>
      <c r="C19" s="240" t="s">
        <v>55</v>
      </c>
      <c r="D19" s="247">
        <v>169.3</v>
      </c>
      <c r="E19" s="368"/>
      <c r="F19" s="32">
        <f>'Agreed Budget 2021-22'!D15</f>
        <v>180</v>
      </c>
      <c r="G19" s="32">
        <f>'Expend 21-22'!M3</f>
        <v>174.76</v>
      </c>
      <c r="H19" s="33">
        <f t="shared" ref="H19:H24" si="1">SUM(G19/F19)</f>
        <v>0.9708888888888888</v>
      </c>
      <c r="I19" s="360"/>
      <c r="J19" s="158">
        <v>174.76</v>
      </c>
      <c r="K19" s="263"/>
      <c r="L19" s="263">
        <f>SUM(G19-J19)</f>
        <v>0</v>
      </c>
    </row>
    <row r="20" spans="1:12" x14ac:dyDescent="0.3">
      <c r="A20" s="30"/>
      <c r="B20" s="42" t="s">
        <v>22</v>
      </c>
      <c r="C20" s="240" t="s">
        <v>11</v>
      </c>
      <c r="D20" s="247">
        <v>218</v>
      </c>
      <c r="E20" s="368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360"/>
      <c r="J20" s="158">
        <v>337.84</v>
      </c>
      <c r="K20" s="263"/>
      <c r="L20" s="263">
        <f t="shared" ref="L20:L39" si="2">SUM(G20-J20)</f>
        <v>0</v>
      </c>
    </row>
    <row r="21" spans="1:12" x14ac:dyDescent="0.3">
      <c r="A21" s="30"/>
      <c r="B21" s="42" t="s">
        <v>23</v>
      </c>
      <c r="C21" s="240" t="s">
        <v>65</v>
      </c>
      <c r="D21" s="247">
        <v>250</v>
      </c>
      <c r="E21" s="368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360"/>
      <c r="J21" s="158">
        <v>300</v>
      </c>
      <c r="K21" s="263"/>
      <c r="L21" s="263">
        <f t="shared" si="2"/>
        <v>0</v>
      </c>
    </row>
    <row r="22" spans="1:12" x14ac:dyDescent="0.3">
      <c r="A22" s="30"/>
      <c r="B22" s="42" t="s">
        <v>24</v>
      </c>
      <c r="C22" s="240" t="s">
        <v>66</v>
      </c>
      <c r="D22" s="247">
        <v>248.7</v>
      </c>
      <c r="E22" s="368"/>
      <c r="F22" s="32">
        <f>'Agreed Budget 2021-22'!D18</f>
        <v>310</v>
      </c>
      <c r="G22" s="32">
        <f>'Expend 21-22'!P3</f>
        <v>298.44</v>
      </c>
      <c r="H22" s="33">
        <f t="shared" si="1"/>
        <v>0.96270967741935487</v>
      </c>
      <c r="I22" s="360"/>
      <c r="J22" s="158">
        <v>298.44</v>
      </c>
      <c r="K22" s="263"/>
      <c r="L22" s="263">
        <f t="shared" si="2"/>
        <v>0</v>
      </c>
    </row>
    <row r="23" spans="1:12" x14ac:dyDescent="0.3">
      <c r="A23" s="30"/>
      <c r="B23" s="42" t="s">
        <v>25</v>
      </c>
      <c r="C23" s="240" t="s">
        <v>67</v>
      </c>
      <c r="D23" s="247">
        <v>50</v>
      </c>
      <c r="E23" s="368"/>
      <c r="F23" s="32">
        <f>'Agreed Budget 2021-22'!D19</f>
        <v>200</v>
      </c>
      <c r="G23" s="32">
        <f>'Expend 21-22'!Q3</f>
        <v>221.7</v>
      </c>
      <c r="H23" s="33">
        <f t="shared" si="1"/>
        <v>1.1085</v>
      </c>
      <c r="I23" s="360"/>
      <c r="J23" s="158">
        <v>221.7</v>
      </c>
      <c r="K23" s="263"/>
      <c r="L23" s="263">
        <f t="shared" si="2"/>
        <v>0</v>
      </c>
    </row>
    <row r="24" spans="1:12" x14ac:dyDescent="0.3">
      <c r="A24" s="30"/>
      <c r="B24" s="42" t="s">
        <v>26</v>
      </c>
      <c r="C24" s="249" t="s">
        <v>154</v>
      </c>
      <c r="D24" s="247">
        <v>1336.6399999999999</v>
      </c>
      <c r="E24" s="368"/>
      <c r="F24" s="32">
        <f>'Agreed Budget 2021-22'!D20</f>
        <v>3253.6</v>
      </c>
      <c r="G24" s="32">
        <f>'Expend 21-22'!R3</f>
        <v>3044.1700000000005</v>
      </c>
      <c r="H24" s="33">
        <f t="shared" si="1"/>
        <v>0.93563130071305645</v>
      </c>
      <c r="I24" s="360"/>
      <c r="J24" s="158">
        <v>3750</v>
      </c>
      <c r="K24" s="263"/>
      <c r="L24" s="263">
        <f t="shared" si="2"/>
        <v>-705.82999999999947</v>
      </c>
    </row>
    <row r="25" spans="1:12" x14ac:dyDescent="0.3">
      <c r="A25" s="30"/>
      <c r="B25" s="42" t="s">
        <v>155</v>
      </c>
      <c r="C25" s="249" t="s">
        <v>156</v>
      </c>
      <c r="D25" s="247">
        <v>0</v>
      </c>
      <c r="E25" s="368"/>
      <c r="F25" s="32">
        <v>0</v>
      </c>
      <c r="G25" s="32">
        <f>'Expend 21-22'!S3</f>
        <v>429.96000000000004</v>
      </c>
      <c r="H25" s="33">
        <v>0</v>
      </c>
      <c r="I25" s="360"/>
      <c r="J25" s="158">
        <v>500</v>
      </c>
      <c r="K25" s="263"/>
      <c r="L25" s="263">
        <f t="shared" si="2"/>
        <v>-70.039999999999964</v>
      </c>
    </row>
    <row r="26" spans="1:12" x14ac:dyDescent="0.3">
      <c r="A26" s="30"/>
      <c r="B26" s="42" t="s">
        <v>27</v>
      </c>
      <c r="C26" s="240" t="s">
        <v>84</v>
      </c>
      <c r="D26" s="247">
        <v>3200</v>
      </c>
      <c r="E26" s="368"/>
      <c r="F26" s="32">
        <f>'Agreed Budget 2021-22'!D21</f>
        <v>0</v>
      </c>
      <c r="G26" s="32">
        <f>'Expend 21-22'!T3</f>
        <v>0</v>
      </c>
      <c r="H26" s="33">
        <v>0</v>
      </c>
      <c r="I26" s="360"/>
      <c r="J26" s="158">
        <v>0</v>
      </c>
      <c r="K26" s="263"/>
      <c r="L26" s="263">
        <f t="shared" si="2"/>
        <v>0</v>
      </c>
    </row>
    <row r="27" spans="1:12" x14ac:dyDescent="0.3">
      <c r="A27" s="30"/>
      <c r="B27" s="42" t="s">
        <v>28</v>
      </c>
      <c r="C27" s="240" t="s">
        <v>86</v>
      </c>
      <c r="D27" s="247">
        <v>565.91999999999996</v>
      </c>
      <c r="E27" s="368"/>
      <c r="F27" s="32">
        <f>'Agreed Budget 2021-22'!D22</f>
        <v>75</v>
      </c>
      <c r="G27" s="32">
        <f>'Expend 21-22'!U3</f>
        <v>463.2</v>
      </c>
      <c r="H27" s="33">
        <f t="shared" ref="H27:H35" si="3">SUM(G27/F27)</f>
        <v>6.1760000000000002</v>
      </c>
      <c r="I27" s="360"/>
      <c r="J27" s="158">
        <v>463</v>
      </c>
      <c r="K27" s="263"/>
      <c r="L27" s="263">
        <f t="shared" si="2"/>
        <v>0.19999999999998863</v>
      </c>
    </row>
    <row r="28" spans="1:12" x14ac:dyDescent="0.3">
      <c r="A28" s="30"/>
      <c r="B28" s="42" t="s">
        <v>29</v>
      </c>
      <c r="C28" s="240" t="s">
        <v>61</v>
      </c>
      <c r="D28" s="247">
        <v>0</v>
      </c>
      <c r="E28" s="368"/>
      <c r="F28" s="32">
        <f>'Agreed Budget 2021-22'!D23</f>
        <v>100</v>
      </c>
      <c r="G28" s="32">
        <f>'Expend 21-22'!V3</f>
        <v>0</v>
      </c>
      <c r="H28" s="33">
        <f t="shared" si="3"/>
        <v>0</v>
      </c>
      <c r="I28" s="360"/>
      <c r="J28" s="158">
        <v>100</v>
      </c>
      <c r="K28" s="263"/>
      <c r="L28" s="263">
        <f t="shared" si="2"/>
        <v>-100</v>
      </c>
    </row>
    <row r="29" spans="1:12" x14ac:dyDescent="0.3">
      <c r="A29" s="30"/>
      <c r="B29" s="42" t="s">
        <v>30</v>
      </c>
      <c r="C29" s="271" t="s">
        <v>186</v>
      </c>
      <c r="D29" s="247">
        <v>1399.1999999999998</v>
      </c>
      <c r="E29" s="368"/>
      <c r="F29" s="32">
        <f>'Agreed Budget 2021-22'!D24</f>
        <v>1663.44</v>
      </c>
      <c r="G29" s="32">
        <f>'Expend 21-22'!W3</f>
        <v>1282.5999999999999</v>
      </c>
      <c r="H29" s="33">
        <f t="shared" si="3"/>
        <v>0.77105275813975849</v>
      </c>
      <c r="I29" s="360"/>
      <c r="J29" s="158">
        <v>1700</v>
      </c>
      <c r="K29" s="263"/>
      <c r="L29" s="263">
        <f t="shared" si="2"/>
        <v>-417.40000000000009</v>
      </c>
    </row>
    <row r="30" spans="1:12" x14ac:dyDescent="0.3">
      <c r="A30" s="30"/>
      <c r="B30" s="42" t="s">
        <v>31</v>
      </c>
      <c r="C30" s="240" t="s">
        <v>74</v>
      </c>
      <c r="D30" s="247">
        <v>0</v>
      </c>
      <c r="E30" s="368"/>
      <c r="F30" s="32">
        <f>'Agreed Budget 2021-22'!D25</f>
        <v>200</v>
      </c>
      <c r="G30" s="32">
        <f>'Expend 21-22'!X3</f>
        <v>6151.59</v>
      </c>
      <c r="H30" s="33">
        <f t="shared" si="3"/>
        <v>30.757950000000001</v>
      </c>
      <c r="I30" s="360"/>
      <c r="J30" s="158">
        <v>4650</v>
      </c>
      <c r="K30" s="263"/>
      <c r="L30" s="263">
        <f t="shared" si="2"/>
        <v>1501.5900000000001</v>
      </c>
    </row>
    <row r="31" spans="1:12" x14ac:dyDescent="0.3">
      <c r="A31" s="30"/>
      <c r="B31" s="42" t="s">
        <v>68</v>
      </c>
      <c r="C31" s="240" t="s">
        <v>62</v>
      </c>
      <c r="D31" s="247">
        <v>0</v>
      </c>
      <c r="E31" s="368"/>
      <c r="F31" s="32">
        <f>'Agreed Budget 2021-22'!D26</f>
        <v>100</v>
      </c>
      <c r="G31" s="32">
        <f>'Expend 21-22'!Y3</f>
        <v>340</v>
      </c>
      <c r="H31" s="33">
        <f t="shared" si="3"/>
        <v>3.4</v>
      </c>
      <c r="I31" s="360"/>
      <c r="J31" s="158">
        <v>340</v>
      </c>
      <c r="K31" s="263"/>
      <c r="L31" s="263">
        <f t="shared" si="2"/>
        <v>0</v>
      </c>
    </row>
    <row r="32" spans="1:12" x14ac:dyDescent="0.3">
      <c r="A32" s="30"/>
      <c r="B32" s="42" t="s">
        <v>69</v>
      </c>
      <c r="C32" s="240" t="s">
        <v>63</v>
      </c>
      <c r="D32" s="247">
        <v>0</v>
      </c>
      <c r="E32" s="368"/>
      <c r="F32" s="32">
        <f>'Agreed Budget 2021-22'!D27</f>
        <v>100</v>
      </c>
      <c r="G32" s="32">
        <f>'Expend 21-22'!Z3</f>
        <v>0</v>
      </c>
      <c r="H32" s="33">
        <f t="shared" si="3"/>
        <v>0</v>
      </c>
      <c r="I32" s="360"/>
      <c r="J32" s="158">
        <v>0</v>
      </c>
      <c r="K32" s="263"/>
      <c r="L32" s="263">
        <f t="shared" si="2"/>
        <v>0</v>
      </c>
    </row>
    <row r="33" spans="1:12" x14ac:dyDescent="0.3">
      <c r="A33" s="30"/>
      <c r="B33" s="42" t="s">
        <v>70</v>
      </c>
      <c r="C33" s="240" t="s">
        <v>75</v>
      </c>
      <c r="D33" s="247">
        <v>0</v>
      </c>
      <c r="E33" s="368"/>
      <c r="F33" s="32">
        <f>'Agreed Budget 2021-22'!D28</f>
        <v>100</v>
      </c>
      <c r="G33" s="32">
        <f>'Expend 21-22'!AA3</f>
        <v>0</v>
      </c>
      <c r="H33" s="33">
        <f t="shared" si="3"/>
        <v>0</v>
      </c>
      <c r="I33" s="360"/>
      <c r="J33" s="158">
        <v>0</v>
      </c>
      <c r="K33" s="263"/>
      <c r="L33" s="263">
        <f t="shared" si="2"/>
        <v>0</v>
      </c>
    </row>
    <row r="34" spans="1:12" x14ac:dyDescent="0.3">
      <c r="A34" s="30"/>
      <c r="B34" s="42" t="s">
        <v>71</v>
      </c>
      <c r="C34" s="240" t="s">
        <v>64</v>
      </c>
      <c r="D34" s="247">
        <v>0</v>
      </c>
      <c r="E34" s="368"/>
      <c r="F34" s="32">
        <f>'Agreed Budget 2021-22'!D29</f>
        <v>200</v>
      </c>
      <c r="G34" s="32">
        <f>'Expend 21-22'!AB3</f>
        <v>0</v>
      </c>
      <c r="H34" s="33">
        <f t="shared" si="3"/>
        <v>0</v>
      </c>
      <c r="I34" s="360"/>
      <c r="J34" s="158">
        <v>0</v>
      </c>
      <c r="K34" s="263"/>
      <c r="L34" s="263">
        <f t="shared" si="2"/>
        <v>0</v>
      </c>
    </row>
    <row r="35" spans="1:12" x14ac:dyDescent="0.3">
      <c r="A35" s="30"/>
      <c r="B35" s="42" t="s">
        <v>72</v>
      </c>
      <c r="C35" s="240" t="s">
        <v>76</v>
      </c>
      <c r="D35" s="247">
        <v>40</v>
      </c>
      <c r="E35" s="368"/>
      <c r="F35" s="32">
        <f>'Agreed Budget 2021-22'!D30</f>
        <v>45</v>
      </c>
      <c r="G35" s="32">
        <f>'Expend 21-22'!AC3</f>
        <v>40</v>
      </c>
      <c r="H35" s="33">
        <f t="shared" si="3"/>
        <v>0.88888888888888884</v>
      </c>
      <c r="I35" s="360"/>
      <c r="J35" s="158">
        <v>45</v>
      </c>
      <c r="K35" s="263"/>
      <c r="L35" s="263">
        <v>0</v>
      </c>
    </row>
    <row r="36" spans="1:12" x14ac:dyDescent="0.3">
      <c r="A36" s="30"/>
      <c r="B36" s="42" t="s">
        <v>77</v>
      </c>
      <c r="C36" s="240" t="s">
        <v>79</v>
      </c>
      <c r="D36" s="247">
        <v>15</v>
      </c>
      <c r="E36" s="368"/>
      <c r="F36" s="32">
        <f>'Agreed Budget 2021-22'!D31</f>
        <v>75</v>
      </c>
      <c r="G36" s="32">
        <f>'Expend 21-22'!AD3</f>
        <v>66</v>
      </c>
      <c r="H36" s="35">
        <v>0</v>
      </c>
      <c r="I36" s="360"/>
      <c r="J36" s="158">
        <v>85</v>
      </c>
      <c r="K36" s="263"/>
      <c r="L36" s="263">
        <f t="shared" si="2"/>
        <v>-19</v>
      </c>
    </row>
    <row r="37" spans="1:12" x14ac:dyDescent="0.3">
      <c r="A37" s="30"/>
      <c r="B37" s="42" t="s">
        <v>78</v>
      </c>
      <c r="C37" s="241" t="s">
        <v>80</v>
      </c>
      <c r="D37" s="247">
        <v>6527.37</v>
      </c>
      <c r="E37" s="368"/>
      <c r="F37" s="34">
        <v>3000</v>
      </c>
      <c r="G37" s="32">
        <f>'Expend 21-22'!AE3</f>
        <v>0</v>
      </c>
      <c r="H37" s="35">
        <v>0</v>
      </c>
      <c r="I37" s="360"/>
      <c r="J37" s="158">
        <v>0</v>
      </c>
      <c r="K37" s="263"/>
      <c r="L37" s="263">
        <f t="shared" si="2"/>
        <v>0</v>
      </c>
    </row>
    <row r="38" spans="1:12" x14ac:dyDescent="0.3">
      <c r="A38" s="30"/>
      <c r="B38" s="159" t="s">
        <v>89</v>
      </c>
      <c r="C38" s="242" t="s">
        <v>104</v>
      </c>
      <c r="D38" s="247"/>
      <c r="E38" s="368"/>
      <c r="F38" s="34">
        <v>0</v>
      </c>
      <c r="G38" s="34"/>
      <c r="H38" s="35">
        <v>0</v>
      </c>
      <c r="I38" s="360"/>
      <c r="J38" s="158">
        <v>0</v>
      </c>
      <c r="K38" s="263"/>
      <c r="L38" s="263">
        <f t="shared" si="2"/>
        <v>0</v>
      </c>
    </row>
    <row r="39" spans="1:12" ht="16.2" thickBot="1" x14ac:dyDescent="0.35">
      <c r="A39" s="30"/>
      <c r="B39" s="154" t="s">
        <v>109</v>
      </c>
      <c r="C39" s="243" t="s">
        <v>110</v>
      </c>
      <c r="D39" s="248">
        <v>323.97999999999996</v>
      </c>
      <c r="E39" s="369"/>
      <c r="F39" s="36">
        <v>0</v>
      </c>
      <c r="G39" s="36">
        <f>'Expend 21-22'!AG3</f>
        <v>812.29</v>
      </c>
      <c r="H39" s="132">
        <v>0</v>
      </c>
      <c r="I39" s="360"/>
      <c r="J39" s="158">
        <v>0</v>
      </c>
      <c r="K39" s="263"/>
      <c r="L39" s="263">
        <f t="shared" si="2"/>
        <v>812.29</v>
      </c>
    </row>
    <row r="40" spans="1:12" ht="16.2" thickBot="1" x14ac:dyDescent="0.35">
      <c r="A40" s="30"/>
      <c r="B40" s="372"/>
      <c r="C40" s="372"/>
      <c r="D40" s="372"/>
      <c r="E40" s="372"/>
      <c r="F40" s="372"/>
      <c r="G40" s="372"/>
      <c r="H40" s="372"/>
      <c r="I40" s="360"/>
      <c r="J40" s="156"/>
      <c r="L40" s="263">
        <f>SUM(K17:K39)</f>
        <v>0</v>
      </c>
    </row>
    <row r="41" spans="1:12" ht="16.2" thickBot="1" x14ac:dyDescent="0.35">
      <c r="A41" s="30"/>
      <c r="B41" s="360"/>
      <c r="C41" s="360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13962.55</v>
      </c>
      <c r="H41" s="40">
        <f>SUM(G41/F41)</f>
        <v>1.385580487921056</v>
      </c>
      <c r="I41" s="360"/>
      <c r="J41" s="155">
        <f>SUM(J19:J39)</f>
        <v>12965.74</v>
      </c>
      <c r="K41" s="263">
        <f>J41</f>
        <v>12965.74</v>
      </c>
    </row>
    <row r="42" spans="1:12" ht="16.2" thickBot="1" x14ac:dyDescent="0.35">
      <c r="A42" s="30"/>
      <c r="B42" s="372"/>
      <c r="C42" s="372"/>
      <c r="D42" s="380"/>
      <c r="E42" s="380"/>
      <c r="F42" s="380"/>
      <c r="G42" s="380"/>
      <c r="H42" s="380"/>
      <c r="I42" s="360"/>
      <c r="J42" s="157"/>
    </row>
    <row r="43" spans="1:12" ht="16.2" thickBot="1" x14ac:dyDescent="0.35">
      <c r="A43" s="30"/>
      <c r="B43" s="60"/>
      <c r="C43" s="60"/>
      <c r="D43" s="61" t="s">
        <v>32</v>
      </c>
      <c r="E43" s="360"/>
      <c r="F43" s="26">
        <f>SUM(F15-F41)</f>
        <v>372.95999999999913</v>
      </c>
      <c r="G43" s="26">
        <f>SUM(G15-G41)</f>
        <v>3758.2299999999996</v>
      </c>
      <c r="H43" s="360"/>
      <c r="I43" s="360"/>
      <c r="J43" s="157"/>
      <c r="K43" s="263">
        <f>SUM(K15-K41)</f>
        <v>4755.0399999999991</v>
      </c>
    </row>
    <row r="44" spans="1:12" x14ac:dyDescent="0.3">
      <c r="A44" s="30"/>
      <c r="B44" s="60"/>
      <c r="C44" s="60"/>
      <c r="D44" s="60"/>
      <c r="E44" s="360"/>
      <c r="F44" s="361"/>
      <c r="G44" s="361"/>
      <c r="H44" s="360"/>
      <c r="I44" s="360"/>
      <c r="J44" s="157"/>
    </row>
    <row r="45" spans="1:12" x14ac:dyDescent="0.3">
      <c r="C45" s="27"/>
    </row>
  </sheetData>
  <mergeCells count="21"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  <mergeCell ref="J9:J11"/>
    <mergeCell ref="H43:H44"/>
    <mergeCell ref="F44:G44"/>
    <mergeCell ref="E43:E44"/>
    <mergeCell ref="J17:J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F50"/>
  <sheetViews>
    <sheetView tabSelected="1" workbookViewId="0">
      <selection activeCell="J26" sqref="J26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</cols>
  <sheetData>
    <row r="7" spans="1:5" ht="25.8" x14ac:dyDescent="0.5">
      <c r="A7" s="28" t="s">
        <v>38</v>
      </c>
    </row>
    <row r="8" spans="1:5" ht="9" customHeight="1" x14ac:dyDescent="0.3"/>
    <row r="9" spans="1:5" ht="21" x14ac:dyDescent="0.4">
      <c r="A9" s="45" t="s">
        <v>39</v>
      </c>
      <c r="B9" s="46" t="s">
        <v>129</v>
      </c>
    </row>
    <row r="10" spans="1:5" ht="21" x14ac:dyDescent="0.4">
      <c r="A10" s="45" t="s">
        <v>1</v>
      </c>
      <c r="B10" s="424">
        <v>44592</v>
      </c>
      <c r="C10" s="424"/>
    </row>
    <row r="11" spans="1:5" ht="13.8" customHeight="1" thickBot="1" x14ac:dyDescent="0.45">
      <c r="A11" s="45"/>
    </row>
    <row r="12" spans="1:5" ht="15.6" customHeight="1" x14ac:dyDescent="0.3">
      <c r="A12" s="392" t="s">
        <v>33</v>
      </c>
      <c r="B12" s="393"/>
      <c r="C12" s="143" t="s">
        <v>106</v>
      </c>
      <c r="D12" s="65" t="s">
        <v>107</v>
      </c>
      <c r="E12" s="404" t="s">
        <v>35</v>
      </c>
    </row>
    <row r="13" spans="1:5" x14ac:dyDescent="0.3">
      <c r="A13" s="418"/>
      <c r="B13" s="419"/>
      <c r="C13" s="66">
        <v>44287</v>
      </c>
      <c r="D13" s="66">
        <v>44592</v>
      </c>
      <c r="E13" s="405"/>
    </row>
    <row r="14" spans="1:5" x14ac:dyDescent="0.3">
      <c r="A14" s="420" t="s">
        <v>56</v>
      </c>
      <c r="B14" s="421"/>
      <c r="C14" s="415">
        <v>6485.97</v>
      </c>
      <c r="D14" s="414">
        <v>6485.97</v>
      </c>
      <c r="E14" s="416">
        <f>SUM(D14-C14)</f>
        <v>0</v>
      </c>
    </row>
    <row r="15" spans="1:5" ht="11.4" customHeight="1" x14ac:dyDescent="0.3">
      <c r="A15" s="420"/>
      <c r="B15" s="421"/>
      <c r="C15" s="415"/>
      <c r="D15" s="414"/>
      <c r="E15" s="417"/>
    </row>
    <row r="16" spans="1:5" ht="15.6" customHeight="1" x14ac:dyDescent="0.3">
      <c r="A16" s="420" t="s">
        <v>57</v>
      </c>
      <c r="B16" s="421"/>
      <c r="C16" s="414">
        <v>8.4</v>
      </c>
      <c r="D16" s="415">
        <v>8.4</v>
      </c>
      <c r="E16" s="416">
        <f t="shared" ref="E16" si="0">SUM(D16-C16)</f>
        <v>0</v>
      </c>
    </row>
    <row r="17" spans="1:5" ht="10.8" customHeight="1" x14ac:dyDescent="0.3">
      <c r="A17" s="420"/>
      <c r="B17" s="421"/>
      <c r="C17" s="414"/>
      <c r="D17" s="415"/>
      <c r="E17" s="417"/>
    </row>
    <row r="18" spans="1:5" ht="25.2" customHeight="1" thickBot="1" x14ac:dyDescent="0.35">
      <c r="A18" s="422" t="s">
        <v>111</v>
      </c>
      <c r="B18" s="423"/>
      <c r="C18" s="160">
        <v>236.61</v>
      </c>
      <c r="D18" s="161">
        <v>3994.84</v>
      </c>
      <c r="E18" s="162">
        <f>SUM(D18-C18)</f>
        <v>3758.23</v>
      </c>
    </row>
    <row r="19" spans="1:5" ht="25.2" customHeight="1" thickBot="1" x14ac:dyDescent="0.35">
      <c r="A19" s="394" t="s">
        <v>34</v>
      </c>
      <c r="B19" s="395"/>
      <c r="C19" s="44">
        <f>SUM(C14:C18)</f>
        <v>6730.98</v>
      </c>
      <c r="D19" s="44">
        <f>SUM(D14:D18)</f>
        <v>10489.21</v>
      </c>
      <c r="E19" s="75">
        <f>SUM(D19-C19)</f>
        <v>3758.2299999999996</v>
      </c>
    </row>
    <row r="21" spans="1:5" ht="16.2" thickBot="1" x14ac:dyDescent="0.35"/>
    <row r="22" spans="1:5" x14ac:dyDescent="0.3">
      <c r="A22" s="406" t="s">
        <v>36</v>
      </c>
      <c r="B22" s="407"/>
      <c r="C22" s="407"/>
      <c r="D22" s="408"/>
      <c r="E22" s="412">
        <f>'Income 21-22'!H3</f>
        <v>17720.78</v>
      </c>
    </row>
    <row r="23" spans="1:5" ht="5.4" customHeight="1" x14ac:dyDescent="0.3">
      <c r="A23" s="409"/>
      <c r="B23" s="410"/>
      <c r="C23" s="410"/>
      <c r="D23" s="411"/>
      <c r="E23" s="413"/>
    </row>
    <row r="24" spans="1:5" x14ac:dyDescent="0.3">
      <c r="A24" s="398" t="s">
        <v>37</v>
      </c>
      <c r="B24" s="399"/>
      <c r="C24" s="399"/>
      <c r="D24" s="400"/>
      <c r="E24" s="385">
        <f>'Expend 21-22'!AH3</f>
        <v>13962.55</v>
      </c>
    </row>
    <row r="25" spans="1:5" ht="6" customHeight="1" thickBot="1" x14ac:dyDescent="0.35">
      <c r="A25" s="401"/>
      <c r="B25" s="402"/>
      <c r="C25" s="402"/>
      <c r="D25" s="403"/>
      <c r="E25" s="386"/>
    </row>
    <row r="26" spans="1:5" x14ac:dyDescent="0.3">
      <c r="A26" s="387" t="s">
        <v>6</v>
      </c>
      <c r="B26" s="388"/>
      <c r="C26" s="388"/>
      <c r="D26" s="388"/>
      <c r="E26" s="383">
        <f>SUM(E22-E24)</f>
        <v>3758.2299999999996</v>
      </c>
    </row>
    <row r="27" spans="1:5" ht="5.4" customHeight="1" thickBot="1" x14ac:dyDescent="0.35">
      <c r="A27" s="389"/>
      <c r="B27" s="390"/>
      <c r="C27" s="390"/>
      <c r="D27" s="390"/>
      <c r="E27" s="391"/>
    </row>
    <row r="28" spans="1:5" ht="16.2" thickBot="1" x14ac:dyDescent="0.35"/>
    <row r="29" spans="1:5" x14ac:dyDescent="0.3">
      <c r="A29" s="392" t="s">
        <v>53</v>
      </c>
      <c r="B29" s="393"/>
      <c r="C29" s="393"/>
      <c r="D29" s="393"/>
      <c r="E29" s="396">
        <f>SUM(E19-E26)</f>
        <v>0</v>
      </c>
    </row>
    <row r="30" spans="1:5" ht="14.4" customHeight="1" thickBot="1" x14ac:dyDescent="0.35">
      <c r="A30" s="394"/>
      <c r="B30" s="395"/>
      <c r="C30" s="395"/>
      <c r="D30" s="395"/>
      <c r="E30" s="397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5"/>
      <c r="B35" s="147"/>
      <c r="C35" s="115"/>
      <c r="D35" s="115"/>
      <c r="E35" s="146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8"/>
      <c r="B41" s="149"/>
      <c r="C41" s="150"/>
      <c r="D41" s="150"/>
      <c r="E41" s="151"/>
      <c r="F41" s="67"/>
    </row>
    <row r="42" spans="1:6" ht="16.2" thickBot="1" x14ac:dyDescent="0.35">
      <c r="A42" s="436" t="s">
        <v>48</v>
      </c>
      <c r="B42" s="437"/>
      <c r="C42" s="437"/>
      <c r="D42" s="438"/>
      <c r="E42" s="39">
        <f>SUM(E35:E41)</f>
        <v>0</v>
      </c>
    </row>
    <row r="43" spans="1:6" ht="16.2" thickBot="1" x14ac:dyDescent="0.35"/>
    <row r="44" spans="1:6" ht="15.6" customHeight="1" x14ac:dyDescent="0.3">
      <c r="A44" s="439" t="s">
        <v>54</v>
      </c>
      <c r="B44" s="440"/>
      <c r="C44" s="440"/>
      <c r="D44" s="441"/>
      <c r="E44" s="383">
        <f>SUM(E29-E42)</f>
        <v>0</v>
      </c>
    </row>
    <row r="45" spans="1:6" ht="15.6" customHeight="1" thickBot="1" x14ac:dyDescent="0.35">
      <c r="A45" s="442"/>
      <c r="B45" s="443"/>
      <c r="C45" s="443"/>
      <c r="D45" s="444"/>
      <c r="E45" s="384"/>
    </row>
    <row r="46" spans="1:6" ht="16.2" customHeight="1" x14ac:dyDescent="0.3"/>
    <row r="47" spans="1:6" x14ac:dyDescent="0.3">
      <c r="A47" s="429" t="s">
        <v>46</v>
      </c>
      <c r="B47" s="430"/>
      <c r="C47" s="425"/>
      <c r="D47" s="426"/>
    </row>
    <row r="48" spans="1:6" ht="27.6" customHeight="1" x14ac:dyDescent="0.3">
      <c r="A48" s="429"/>
      <c r="B48" s="430"/>
      <c r="C48" s="427"/>
      <c r="D48" s="428"/>
    </row>
    <row r="49" spans="1:4" x14ac:dyDescent="0.3">
      <c r="A49" s="435" t="s">
        <v>1</v>
      </c>
      <c r="B49" s="435"/>
      <c r="C49" s="431">
        <v>44530</v>
      </c>
      <c r="D49" s="432"/>
    </row>
    <row r="50" spans="1:4" x14ac:dyDescent="0.3">
      <c r="A50" s="435"/>
      <c r="B50" s="435"/>
      <c r="C50" s="433"/>
      <c r="D50" s="434"/>
    </row>
  </sheetData>
  <mergeCells count="28">
    <mergeCell ref="B10:C10"/>
    <mergeCell ref="C47:D48"/>
    <mergeCell ref="A47:B48"/>
    <mergeCell ref="C49:D50"/>
    <mergeCell ref="A49:B50"/>
    <mergeCell ref="A19:B19"/>
    <mergeCell ref="A42:D42"/>
    <mergeCell ref="A44:D4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E44:E45"/>
    <mergeCell ref="E24:E25"/>
    <mergeCell ref="A26:D27"/>
    <mergeCell ref="E26:E27"/>
    <mergeCell ref="A29:D30"/>
    <mergeCell ref="E29:E30"/>
    <mergeCell ref="A24:D2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ignoredErrors>
    <ignoredError sqref="D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3" sqref="H13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445"/>
      <c r="B1" s="445"/>
      <c r="C1" s="445"/>
      <c r="D1" s="445"/>
      <c r="E1" s="447" t="s">
        <v>40</v>
      </c>
      <c r="F1" s="447"/>
      <c r="G1" s="447"/>
      <c r="H1" s="419" t="s">
        <v>43</v>
      </c>
    </row>
    <row r="2" spans="1:8" ht="23.4" customHeight="1" thickBot="1" x14ac:dyDescent="0.35">
      <c r="A2" s="446"/>
      <c r="B2" s="446"/>
      <c r="C2" s="446"/>
      <c r="D2" s="446"/>
      <c r="E2" s="447"/>
      <c r="F2" s="447"/>
      <c r="G2" s="447"/>
      <c r="H2" s="419"/>
    </row>
    <row r="3" spans="1:8" ht="16.2" thickBot="1" x14ac:dyDescent="0.35">
      <c r="A3" s="448" t="s">
        <v>114</v>
      </c>
      <c r="B3" s="449"/>
      <c r="C3" s="449"/>
      <c r="D3" s="48" t="s">
        <v>41</v>
      </c>
      <c r="E3" s="47">
        <f>E20</f>
        <v>10000</v>
      </c>
      <c r="F3" s="22">
        <f>F20</f>
        <v>948.19</v>
      </c>
      <c r="G3" s="22">
        <f>G20</f>
        <v>6772.59</v>
      </c>
      <c r="H3" s="54">
        <f>SUM(E3:G3)</f>
        <v>17720.78</v>
      </c>
    </row>
    <row r="4" spans="1:8" ht="16.2" thickBot="1" x14ac:dyDescent="0.35">
      <c r="A4" s="450"/>
      <c r="B4" s="451"/>
      <c r="C4" s="451"/>
      <c r="D4" s="97" t="s">
        <v>42</v>
      </c>
      <c r="E4" s="98" t="s">
        <v>18</v>
      </c>
      <c r="F4" s="98" t="s">
        <v>19</v>
      </c>
      <c r="G4" s="99" t="s">
        <v>20</v>
      </c>
    </row>
    <row r="5" spans="1:8" s="23" customFormat="1" ht="28.8" x14ac:dyDescent="0.3">
      <c r="A5" s="88" t="s">
        <v>1</v>
      </c>
      <c r="B5" s="89" t="s">
        <v>13</v>
      </c>
      <c r="C5" s="89" t="s">
        <v>14</v>
      </c>
      <c r="D5" s="89" t="s">
        <v>3</v>
      </c>
      <c r="E5" s="89" t="s">
        <v>16</v>
      </c>
      <c r="F5" s="89" t="s">
        <v>83</v>
      </c>
      <c r="G5" s="90" t="s">
        <v>88</v>
      </c>
    </row>
    <row r="6" spans="1:8" s="53" customFormat="1" ht="27.6" customHeight="1" x14ac:dyDescent="0.3">
      <c r="A6" s="91">
        <v>44287</v>
      </c>
      <c r="B6" s="253" t="s">
        <v>117</v>
      </c>
      <c r="C6" s="173" t="s">
        <v>118</v>
      </c>
      <c r="D6" s="173" t="s">
        <v>121</v>
      </c>
      <c r="E6" s="174"/>
      <c r="F6" s="175"/>
      <c r="G6" s="176">
        <v>265</v>
      </c>
    </row>
    <row r="7" spans="1:8" s="53" customFormat="1" ht="28.8" customHeight="1" x14ac:dyDescent="0.3">
      <c r="A7" s="91">
        <v>44302</v>
      </c>
      <c r="B7" s="253" t="s">
        <v>117</v>
      </c>
      <c r="C7" s="173" t="s">
        <v>119</v>
      </c>
      <c r="D7" s="177" t="s">
        <v>123</v>
      </c>
      <c r="E7" s="178">
        <v>5000</v>
      </c>
      <c r="F7" s="179"/>
      <c r="G7" s="176"/>
    </row>
    <row r="8" spans="1:8" s="53" customFormat="1" ht="28.2" customHeight="1" x14ac:dyDescent="0.3">
      <c r="A8" s="91">
        <v>44316</v>
      </c>
      <c r="B8" s="253" t="s">
        <v>117</v>
      </c>
      <c r="C8" s="173" t="s">
        <v>120</v>
      </c>
      <c r="D8" s="177" t="s">
        <v>122</v>
      </c>
      <c r="E8" s="174"/>
      <c r="F8" s="175">
        <v>220.2</v>
      </c>
      <c r="G8" s="176"/>
    </row>
    <row r="9" spans="1:8" s="53" customFormat="1" ht="28.2" customHeight="1" x14ac:dyDescent="0.3">
      <c r="A9" s="91">
        <v>44440</v>
      </c>
      <c r="B9" s="254" t="s">
        <v>117</v>
      </c>
      <c r="C9" s="255" t="s">
        <v>119</v>
      </c>
      <c r="D9" s="177" t="s">
        <v>123</v>
      </c>
      <c r="E9" s="51">
        <v>5000</v>
      </c>
      <c r="F9" s="52"/>
      <c r="G9" s="92"/>
    </row>
    <row r="10" spans="1:8" s="53" customFormat="1" ht="28.2" customHeight="1" x14ac:dyDescent="0.3">
      <c r="A10" s="91">
        <v>44459</v>
      </c>
      <c r="B10" s="254" t="s">
        <v>117</v>
      </c>
      <c r="C10" s="255" t="s">
        <v>119</v>
      </c>
      <c r="D10" s="256" t="s">
        <v>172</v>
      </c>
      <c r="F10" s="51"/>
      <c r="G10" s="51">
        <v>2500</v>
      </c>
    </row>
    <row r="11" spans="1:8" s="53" customFormat="1" ht="28.2" customHeight="1" x14ac:dyDescent="0.3">
      <c r="A11" s="91">
        <v>44504</v>
      </c>
      <c r="B11" s="348" t="s">
        <v>117</v>
      </c>
      <c r="C11" s="348" t="s">
        <v>120</v>
      </c>
      <c r="D11" s="260" t="s">
        <v>180</v>
      </c>
      <c r="E11" s="51"/>
      <c r="F11" s="52">
        <v>727.99</v>
      </c>
      <c r="G11" s="93"/>
    </row>
    <row r="12" spans="1:8" s="53" customFormat="1" ht="28.2" customHeight="1" x14ac:dyDescent="0.3">
      <c r="A12" s="91">
        <v>44918</v>
      </c>
      <c r="B12" s="349" t="s">
        <v>117</v>
      </c>
      <c r="C12" s="349" t="s">
        <v>119</v>
      </c>
      <c r="D12" s="256" t="s">
        <v>172</v>
      </c>
      <c r="E12" s="51"/>
      <c r="F12" s="52"/>
      <c r="G12" s="92">
        <v>2500</v>
      </c>
    </row>
    <row r="13" spans="1:8" s="53" customFormat="1" ht="28.2" customHeight="1" x14ac:dyDescent="0.3">
      <c r="A13" s="91">
        <v>44566</v>
      </c>
      <c r="B13" s="522" t="s">
        <v>202</v>
      </c>
      <c r="C13" s="522" t="s">
        <v>203</v>
      </c>
      <c r="D13" s="523" t="s">
        <v>204</v>
      </c>
      <c r="E13" s="51"/>
      <c r="F13" s="52"/>
      <c r="G13" s="92">
        <v>1501.59</v>
      </c>
    </row>
    <row r="14" spans="1:8" s="53" customFormat="1" ht="28.2" customHeight="1" x14ac:dyDescent="0.3">
      <c r="A14" s="91">
        <v>44571</v>
      </c>
      <c r="B14" s="519" t="s">
        <v>117</v>
      </c>
      <c r="C14" s="520" t="s">
        <v>200</v>
      </c>
      <c r="D14" s="521" t="s">
        <v>201</v>
      </c>
      <c r="E14" s="51"/>
      <c r="F14" s="52"/>
      <c r="G14" s="92">
        <v>6</v>
      </c>
    </row>
    <row r="15" spans="1:8" s="53" customFormat="1" ht="16.2" customHeight="1" x14ac:dyDescent="0.3">
      <c r="A15" s="91"/>
      <c r="B15" s="50"/>
      <c r="C15" s="50"/>
      <c r="D15" s="50"/>
      <c r="E15" s="51"/>
      <c r="F15" s="52"/>
      <c r="G15" s="92"/>
    </row>
    <row r="16" spans="1:8" s="53" customFormat="1" ht="16.2" customHeight="1" x14ac:dyDescent="0.3">
      <c r="A16" s="91"/>
      <c r="B16" s="50"/>
      <c r="C16" s="50"/>
      <c r="D16" s="50"/>
      <c r="E16" s="51"/>
      <c r="F16" s="52"/>
      <c r="G16" s="92"/>
    </row>
    <row r="17" spans="1:8" s="53" customFormat="1" ht="16.2" customHeight="1" x14ac:dyDescent="0.3">
      <c r="A17" s="91"/>
      <c r="B17" s="50"/>
      <c r="C17" s="50"/>
      <c r="D17" s="50"/>
      <c r="E17" s="51"/>
      <c r="F17" s="52"/>
      <c r="G17" s="92"/>
    </row>
    <row r="18" spans="1:8" s="53" customFormat="1" ht="16.2" customHeight="1" x14ac:dyDescent="0.3">
      <c r="A18" s="91"/>
      <c r="B18" s="50"/>
      <c r="C18" s="50"/>
      <c r="D18" s="50"/>
      <c r="E18" s="51"/>
      <c r="F18" s="52"/>
      <c r="G18" s="92"/>
    </row>
    <row r="19" spans="1:8" s="53" customFormat="1" ht="16.2" customHeight="1" thickBot="1" x14ac:dyDescent="0.35">
      <c r="A19" s="91"/>
      <c r="B19" s="50"/>
      <c r="C19" s="50"/>
      <c r="D19" s="50"/>
      <c r="E19" s="51"/>
      <c r="F19" s="52"/>
      <c r="G19" s="92"/>
    </row>
    <row r="20" spans="1:8" ht="16.2" thickBot="1" x14ac:dyDescent="0.35">
      <c r="A20" s="94"/>
      <c r="B20" s="95"/>
      <c r="C20" s="95"/>
      <c r="D20" s="96"/>
      <c r="E20" s="130">
        <f>SUM(E6:E19)</f>
        <v>10000</v>
      </c>
      <c r="F20" s="130">
        <f>SUM(F6:F19)</f>
        <v>948.19</v>
      </c>
      <c r="G20" s="21">
        <f>SUM(G6:G19)</f>
        <v>6772.59</v>
      </c>
      <c r="H20" s="39">
        <f>SUM(E20:G20)</f>
        <v>17720.78</v>
      </c>
    </row>
    <row r="21" spans="1:8" x14ac:dyDescent="0.3">
      <c r="E21" s="18"/>
      <c r="F21" s="18"/>
      <c r="G21" s="18"/>
    </row>
    <row r="22" spans="1:8" x14ac:dyDescent="0.3">
      <c r="A22" s="452" t="s">
        <v>90</v>
      </c>
      <c r="B22" s="453"/>
      <c r="C22" s="453"/>
      <c r="D22" s="453"/>
      <c r="E22" s="454"/>
      <c r="F22" s="18"/>
      <c r="G22" s="18"/>
    </row>
    <row r="23" spans="1:8" x14ac:dyDescent="0.3">
      <c r="A23" s="119" t="s">
        <v>59</v>
      </c>
      <c r="B23" s="118"/>
      <c r="C23" s="118"/>
      <c r="D23" s="118"/>
      <c r="E23" s="120">
        <f>E20</f>
        <v>10000</v>
      </c>
    </row>
    <row r="24" spans="1:8" x14ac:dyDescent="0.3">
      <c r="A24" s="121" t="s">
        <v>98</v>
      </c>
      <c r="B24" s="122"/>
      <c r="C24" s="122"/>
      <c r="D24" s="122"/>
      <c r="E24" s="123">
        <f>SUM(F3:G3)</f>
        <v>7720.7800000000007</v>
      </c>
    </row>
  </sheetData>
  <mergeCells count="5">
    <mergeCell ref="A1:D2"/>
    <mergeCell ref="E1:G2"/>
    <mergeCell ref="A3:C4"/>
    <mergeCell ref="H1:H2"/>
    <mergeCell ref="A22:E2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7"/>
  <sheetViews>
    <sheetView workbookViewId="0">
      <pane xSplit="11" ySplit="5" topLeftCell="L36" activePane="bottomRight" state="frozen"/>
      <selection pane="topRight" activeCell="M1" sqref="M1"/>
      <selection pane="bottomLeft" activeCell="A8" sqref="A8"/>
      <selection pane="bottomRight" activeCell="AG51" sqref="AG51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2.09765625" style="140" customWidth="1"/>
  </cols>
  <sheetData>
    <row r="1" spans="1:35" ht="15.6" customHeight="1" x14ac:dyDescent="0.3">
      <c r="A1" s="463"/>
      <c r="B1" s="463"/>
      <c r="C1" s="463"/>
      <c r="D1" s="463"/>
      <c r="E1" s="2"/>
      <c r="F1" s="2"/>
      <c r="G1" s="2"/>
      <c r="H1" s="2"/>
      <c r="I1" s="2"/>
      <c r="J1" s="2"/>
      <c r="K1" s="2"/>
      <c r="L1" s="2"/>
      <c r="M1" s="457" t="s">
        <v>44</v>
      </c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8"/>
      <c r="AF1" s="455" t="s">
        <v>45</v>
      </c>
      <c r="AG1" s="133"/>
      <c r="AH1" s="455" t="s">
        <v>45</v>
      </c>
    </row>
    <row r="2" spans="1:35" ht="22.8" customHeight="1" thickBot="1" x14ac:dyDescent="0.35">
      <c r="A2" s="463"/>
      <c r="B2" s="463"/>
      <c r="C2" s="463"/>
      <c r="D2" s="463"/>
      <c r="E2" s="2"/>
      <c r="F2" s="2"/>
      <c r="G2" s="2"/>
      <c r="H2" s="2"/>
      <c r="I2" s="2"/>
      <c r="J2" s="2"/>
      <c r="K2" s="2"/>
      <c r="L2" s="2">
        <v>44.34</v>
      </c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60"/>
      <c r="AF2" s="462"/>
      <c r="AG2" s="133"/>
      <c r="AH2" s="456"/>
    </row>
    <row r="3" spans="1:35" s="2" customFormat="1" ht="16.2" thickBot="1" x14ac:dyDescent="0.35">
      <c r="A3" s="461" t="s">
        <v>114</v>
      </c>
      <c r="B3" s="461"/>
      <c r="C3" s="461"/>
      <c r="D3" s="58" t="s">
        <v>41</v>
      </c>
      <c r="M3" s="39">
        <f t="shared" ref="M3:AE3" si="0">SUM(M6:M56)</f>
        <v>174.76</v>
      </c>
      <c r="N3" s="39">
        <f t="shared" si="0"/>
        <v>337.84</v>
      </c>
      <c r="O3" s="39">
        <f t="shared" si="0"/>
        <v>300</v>
      </c>
      <c r="P3" s="39">
        <f t="shared" si="0"/>
        <v>298.44</v>
      </c>
      <c r="Q3" s="39">
        <f t="shared" si="0"/>
        <v>221.7</v>
      </c>
      <c r="R3" s="39">
        <f t="shared" si="0"/>
        <v>3044.1700000000005</v>
      </c>
      <c r="S3" s="39">
        <f t="shared" si="0"/>
        <v>429.96000000000004</v>
      </c>
      <c r="T3" s="39">
        <f t="shared" si="0"/>
        <v>0</v>
      </c>
      <c r="U3" s="39">
        <f t="shared" si="0"/>
        <v>463.2</v>
      </c>
      <c r="V3" s="39">
        <f t="shared" si="0"/>
        <v>0</v>
      </c>
      <c r="W3" s="39">
        <f t="shared" si="0"/>
        <v>1282.5999999999999</v>
      </c>
      <c r="X3" s="39">
        <f t="shared" si="0"/>
        <v>6151.59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40</v>
      </c>
      <c r="AD3" s="39">
        <f t="shared" si="0"/>
        <v>66</v>
      </c>
      <c r="AE3" s="39">
        <f t="shared" si="0"/>
        <v>0</v>
      </c>
      <c r="AF3" s="62">
        <f>SUM(M3:AE3)</f>
        <v>13150.26</v>
      </c>
      <c r="AG3" s="134">
        <f>SUM(AG6:AG56)</f>
        <v>812.29</v>
      </c>
      <c r="AH3" s="12">
        <f>SUM(AF3+AG3)</f>
        <v>13962.55</v>
      </c>
    </row>
    <row r="4" spans="1:35" ht="15.6" customHeight="1" x14ac:dyDescent="0.3">
      <c r="A4" s="461"/>
      <c r="B4" s="461"/>
      <c r="C4" s="461"/>
      <c r="D4" s="59" t="s">
        <v>42</v>
      </c>
      <c r="E4" s="6"/>
      <c r="F4" s="6"/>
      <c r="G4" s="6"/>
      <c r="H4" s="6"/>
      <c r="I4" s="6"/>
      <c r="J4" s="6"/>
      <c r="K4" s="4"/>
      <c r="L4" s="4"/>
      <c r="M4" s="84" t="s">
        <v>21</v>
      </c>
      <c r="N4" s="76" t="s">
        <v>22</v>
      </c>
      <c r="O4" s="85" t="s">
        <v>23</v>
      </c>
      <c r="P4" s="87" t="s">
        <v>24</v>
      </c>
      <c r="Q4" s="83" t="s">
        <v>25</v>
      </c>
      <c r="R4" s="83" t="s">
        <v>26</v>
      </c>
      <c r="S4" s="83" t="s">
        <v>155</v>
      </c>
      <c r="T4" s="83" t="s">
        <v>27</v>
      </c>
      <c r="U4" s="83" t="s">
        <v>28</v>
      </c>
      <c r="V4" s="14" t="s">
        <v>29</v>
      </c>
      <c r="W4" s="83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5" t="s">
        <v>31</v>
      </c>
    </row>
    <row r="5" spans="1:35" s="70" customFormat="1" ht="27.6" x14ac:dyDescent="0.3">
      <c r="A5" s="100" t="s">
        <v>1</v>
      </c>
      <c r="B5" s="101" t="s">
        <v>2</v>
      </c>
      <c r="C5" s="102" t="s">
        <v>58</v>
      </c>
      <c r="D5" s="102" t="s">
        <v>3</v>
      </c>
      <c r="E5" s="103"/>
      <c r="F5" s="104"/>
      <c r="G5" s="105"/>
      <c r="H5" s="105"/>
      <c r="I5" s="105"/>
      <c r="J5" s="103"/>
      <c r="K5" s="106"/>
      <c r="L5" s="181" t="s">
        <v>128</v>
      </c>
      <c r="M5" s="107" t="s">
        <v>55</v>
      </c>
      <c r="N5" s="108" t="s">
        <v>11</v>
      </c>
      <c r="O5" s="109" t="s">
        <v>65</v>
      </c>
      <c r="P5" s="109" t="s">
        <v>66</v>
      </c>
      <c r="Q5" s="107" t="s">
        <v>168</v>
      </c>
      <c r="R5" s="109" t="s">
        <v>157</v>
      </c>
      <c r="S5" s="109" t="s">
        <v>156</v>
      </c>
      <c r="T5" s="109" t="s">
        <v>60</v>
      </c>
      <c r="U5" s="110" t="s">
        <v>86</v>
      </c>
      <c r="V5" s="111" t="s">
        <v>85</v>
      </c>
      <c r="W5" s="107" t="s">
        <v>126</v>
      </c>
      <c r="X5" s="112" t="s">
        <v>74</v>
      </c>
      <c r="Y5" s="250" t="s">
        <v>158</v>
      </c>
      <c r="Z5" s="112" t="s">
        <v>63</v>
      </c>
      <c r="AA5" s="113" t="s">
        <v>75</v>
      </c>
      <c r="AB5" s="112" t="s">
        <v>64</v>
      </c>
      <c r="AC5" s="112" t="s">
        <v>76</v>
      </c>
      <c r="AD5" s="112" t="s">
        <v>79</v>
      </c>
      <c r="AE5" s="112" t="s">
        <v>80</v>
      </c>
      <c r="AF5" s="114"/>
      <c r="AG5" s="136" t="s">
        <v>4</v>
      </c>
    </row>
    <row r="6" spans="1:35" x14ac:dyDescent="0.3">
      <c r="A6" s="63">
        <v>44293</v>
      </c>
      <c r="B6" s="20" t="s">
        <v>117</v>
      </c>
      <c r="C6" s="19" t="s">
        <v>124</v>
      </c>
      <c r="D6" s="77" t="s">
        <v>164</v>
      </c>
      <c r="E6" s="7"/>
      <c r="F6" s="5"/>
      <c r="G6" s="5"/>
      <c r="H6" s="5"/>
      <c r="I6" s="5"/>
      <c r="J6" s="5"/>
      <c r="L6" s="144">
        <f t="shared" ref="L6:L10" si="1">SUM(M6:AG6)</f>
        <v>341.64</v>
      </c>
      <c r="M6" s="79"/>
      <c r="O6" s="80"/>
      <c r="Q6" s="81"/>
      <c r="R6" s="81">
        <v>315.64</v>
      </c>
      <c r="S6" s="81">
        <v>26</v>
      </c>
      <c r="T6" s="81"/>
      <c r="U6" s="80"/>
      <c r="V6" s="79"/>
      <c r="W6" s="81"/>
      <c r="X6" s="79"/>
      <c r="Y6" s="79"/>
      <c r="Z6" s="79"/>
      <c r="AA6" s="79"/>
      <c r="AB6" s="79"/>
      <c r="AC6" s="79"/>
      <c r="AD6" s="79"/>
      <c r="AF6" s="56"/>
      <c r="AG6" s="142"/>
    </row>
    <row r="7" spans="1:35" x14ac:dyDescent="0.3">
      <c r="A7" s="63">
        <v>44294</v>
      </c>
      <c r="B7" s="20" t="s">
        <v>125</v>
      </c>
      <c r="C7" s="19" t="s">
        <v>126</v>
      </c>
      <c r="D7" s="77" t="s">
        <v>127</v>
      </c>
      <c r="E7" s="7"/>
      <c r="F7" s="5"/>
      <c r="G7" s="5"/>
      <c r="H7" s="5"/>
      <c r="I7" s="5"/>
      <c r="J7" s="5"/>
      <c r="L7" s="144">
        <f t="shared" si="1"/>
        <v>138.62</v>
      </c>
      <c r="M7" s="79"/>
      <c r="N7" s="81"/>
      <c r="O7" s="80"/>
      <c r="Q7" s="81"/>
      <c r="R7" s="81"/>
      <c r="S7" s="81"/>
      <c r="T7" s="81"/>
      <c r="U7" s="86"/>
      <c r="V7" s="79"/>
      <c r="W7" s="81">
        <v>116.6</v>
      </c>
      <c r="X7" s="79"/>
      <c r="Y7" s="79"/>
      <c r="Z7" s="79"/>
      <c r="AA7" s="79"/>
      <c r="AB7" s="79"/>
      <c r="AC7" s="79"/>
      <c r="AD7" s="79"/>
      <c r="AF7" s="56"/>
      <c r="AG7" s="180">
        <v>22.02</v>
      </c>
      <c r="AI7" t="s">
        <v>179</v>
      </c>
    </row>
    <row r="8" spans="1:35" x14ac:dyDescent="0.3">
      <c r="A8" s="63">
        <v>44321</v>
      </c>
      <c r="B8" s="20" t="s">
        <v>125</v>
      </c>
      <c r="C8" s="19" t="s">
        <v>126</v>
      </c>
      <c r="D8" s="77" t="s">
        <v>127</v>
      </c>
      <c r="E8" s="7"/>
      <c r="F8" s="5"/>
      <c r="G8" s="5"/>
      <c r="H8" s="5"/>
      <c r="I8" s="5"/>
      <c r="J8" s="5"/>
      <c r="L8" s="144">
        <f t="shared" si="1"/>
        <v>138.62</v>
      </c>
      <c r="M8" s="79"/>
      <c r="O8" s="80"/>
      <c r="Q8" s="81"/>
      <c r="R8" s="81"/>
      <c r="S8" s="81"/>
      <c r="T8" s="81"/>
      <c r="U8" s="80"/>
      <c r="V8" s="79"/>
      <c r="W8" s="81">
        <v>116.6</v>
      </c>
      <c r="X8" s="79"/>
      <c r="Y8" s="79"/>
      <c r="Z8" s="79"/>
      <c r="AA8" s="79"/>
      <c r="AB8" s="79"/>
      <c r="AC8" s="79"/>
      <c r="AD8" s="79"/>
      <c r="AF8" s="56"/>
      <c r="AG8" s="142">
        <v>22.02</v>
      </c>
      <c r="AI8" t="s">
        <v>179</v>
      </c>
    </row>
    <row r="9" spans="1:35" x14ac:dyDescent="0.3">
      <c r="A9" s="63">
        <v>44321</v>
      </c>
      <c r="B9" s="20" t="s">
        <v>117</v>
      </c>
      <c r="C9" s="19" t="s">
        <v>124</v>
      </c>
      <c r="D9" s="77" t="s">
        <v>163</v>
      </c>
      <c r="E9" s="7"/>
      <c r="F9" s="5"/>
      <c r="G9" s="5"/>
      <c r="H9" s="5"/>
      <c r="I9" s="5"/>
      <c r="J9" s="5"/>
      <c r="L9" s="144">
        <f t="shared" si="1"/>
        <v>301.53999999999996</v>
      </c>
      <c r="M9" s="79"/>
      <c r="O9" s="80"/>
      <c r="Q9" s="81">
        <v>221.7</v>
      </c>
      <c r="R9" s="81"/>
      <c r="S9" s="81">
        <v>24.3</v>
      </c>
      <c r="T9" s="81"/>
      <c r="U9" s="86">
        <v>11.2</v>
      </c>
      <c r="V9" s="79"/>
      <c r="W9" s="81"/>
      <c r="X9" s="79"/>
      <c r="Y9" s="79"/>
      <c r="Z9" s="79"/>
      <c r="AA9" s="79"/>
      <c r="AB9" s="79"/>
      <c r="AC9" s="79"/>
      <c r="AD9" s="79"/>
      <c r="AF9" s="56"/>
      <c r="AG9" s="142">
        <v>44.34</v>
      </c>
    </row>
    <row r="10" spans="1:35" x14ac:dyDescent="0.3">
      <c r="A10" s="63">
        <v>44321</v>
      </c>
      <c r="B10" s="20" t="s">
        <v>117</v>
      </c>
      <c r="C10" s="19" t="s">
        <v>151</v>
      </c>
      <c r="D10" s="77" t="s">
        <v>11</v>
      </c>
      <c r="E10" s="7"/>
      <c r="F10" s="5"/>
      <c r="G10" s="5"/>
      <c r="H10" s="5"/>
      <c r="I10" s="5"/>
      <c r="J10" s="5"/>
      <c r="L10" s="144">
        <f t="shared" si="1"/>
        <v>337.84</v>
      </c>
      <c r="M10" s="79"/>
      <c r="N10" s="81">
        <v>337.84</v>
      </c>
      <c r="O10" s="81"/>
      <c r="Q10" s="81"/>
      <c r="R10" s="81"/>
      <c r="S10" s="81"/>
      <c r="T10" s="81"/>
      <c r="U10" s="81"/>
      <c r="V10" s="79"/>
      <c r="X10" s="79"/>
      <c r="Y10" s="79"/>
      <c r="Z10" s="79"/>
      <c r="AA10" s="79"/>
      <c r="AB10" s="79"/>
      <c r="AC10" s="79"/>
      <c r="AD10" s="82"/>
      <c r="AF10" s="56"/>
      <c r="AG10" s="142"/>
    </row>
    <row r="11" spans="1:35" x14ac:dyDescent="0.3">
      <c r="A11" s="63">
        <v>44321</v>
      </c>
      <c r="B11" s="20" t="s">
        <v>117</v>
      </c>
      <c r="C11" s="19" t="s">
        <v>152</v>
      </c>
      <c r="D11" s="77" t="s">
        <v>162</v>
      </c>
      <c r="E11" s="7"/>
      <c r="F11" s="5"/>
      <c r="G11" s="5"/>
      <c r="H11" s="5"/>
      <c r="I11" s="5"/>
      <c r="J11" s="5"/>
      <c r="L11" s="144">
        <f>SUM(M11:AG11)</f>
        <v>408</v>
      </c>
      <c r="M11" s="82"/>
      <c r="O11" s="81"/>
      <c r="Q11" s="81"/>
      <c r="R11" s="81"/>
      <c r="S11" s="81"/>
      <c r="T11" s="81"/>
      <c r="U11" s="81"/>
      <c r="V11" s="79"/>
      <c r="W11" s="81"/>
      <c r="X11" s="79"/>
      <c r="Y11" s="79">
        <v>340</v>
      </c>
      <c r="Z11" s="79"/>
      <c r="AA11" s="79"/>
      <c r="AB11" s="79"/>
      <c r="AC11" s="79"/>
      <c r="AD11" s="79"/>
      <c r="AF11" s="56"/>
      <c r="AG11" s="142">
        <v>68</v>
      </c>
      <c r="AI11" t="s">
        <v>179</v>
      </c>
    </row>
    <row r="12" spans="1:35" x14ac:dyDescent="0.3">
      <c r="A12" s="63">
        <v>44321</v>
      </c>
      <c r="B12" s="20" t="s">
        <v>117</v>
      </c>
      <c r="C12" s="19" t="s">
        <v>153</v>
      </c>
      <c r="D12" s="77" t="s">
        <v>161</v>
      </c>
      <c r="E12" s="7"/>
      <c r="F12" s="5"/>
      <c r="G12" s="5"/>
      <c r="H12" s="5"/>
      <c r="I12" s="5"/>
      <c r="J12" s="5"/>
      <c r="L12" s="144">
        <f t="shared" ref="L12:L55" si="2">SUM(M12:AG12)</f>
        <v>300</v>
      </c>
      <c r="M12" s="79"/>
      <c r="O12" s="81">
        <v>300</v>
      </c>
      <c r="Q12" s="81"/>
      <c r="R12" s="81"/>
      <c r="S12" s="81"/>
      <c r="T12" s="81"/>
      <c r="U12" s="81"/>
      <c r="V12" s="82"/>
      <c r="W12" s="81"/>
      <c r="X12" s="82"/>
      <c r="Y12" s="82"/>
      <c r="Z12" s="82"/>
      <c r="AA12" s="82"/>
      <c r="AB12" s="82"/>
      <c r="AC12" s="82"/>
      <c r="AD12" s="79"/>
      <c r="AF12" s="56"/>
      <c r="AG12" s="137"/>
    </row>
    <row r="13" spans="1:35" x14ac:dyDescent="0.3">
      <c r="A13" s="63">
        <v>44321</v>
      </c>
      <c r="B13" s="20" t="s">
        <v>117</v>
      </c>
      <c r="C13" s="19" t="s">
        <v>124</v>
      </c>
      <c r="D13" s="77" t="s">
        <v>73</v>
      </c>
      <c r="E13" s="7"/>
      <c r="F13" s="5"/>
      <c r="G13" s="5"/>
      <c r="H13" s="5"/>
      <c r="I13" s="5"/>
      <c r="J13" s="5"/>
      <c r="L13" s="144">
        <f t="shared" si="2"/>
        <v>298.17</v>
      </c>
      <c r="M13" s="79"/>
      <c r="O13" s="81"/>
      <c r="Q13" s="81"/>
      <c r="R13" s="251">
        <v>272.17</v>
      </c>
      <c r="S13" s="251">
        <v>26</v>
      </c>
      <c r="T13" s="81"/>
      <c r="U13" s="81"/>
      <c r="V13" s="79"/>
      <c r="W13" s="80"/>
      <c r="X13" s="79"/>
      <c r="Y13" s="79"/>
      <c r="Z13" s="79"/>
      <c r="AA13" s="79"/>
      <c r="AB13" s="79"/>
      <c r="AC13" s="79"/>
      <c r="AD13" s="79"/>
      <c r="AF13" s="56"/>
      <c r="AG13" s="137"/>
    </row>
    <row r="14" spans="1:35" x14ac:dyDescent="0.3">
      <c r="A14" s="63">
        <v>44343</v>
      </c>
      <c r="B14" s="20" t="s">
        <v>159</v>
      </c>
      <c r="C14" s="19" t="s">
        <v>160</v>
      </c>
      <c r="D14" s="77" t="s">
        <v>79</v>
      </c>
      <c r="E14" s="7"/>
      <c r="F14" s="5"/>
      <c r="G14" s="5"/>
      <c r="H14" s="5"/>
      <c r="I14" s="5"/>
      <c r="J14" s="5"/>
      <c r="L14" s="144">
        <f t="shared" si="2"/>
        <v>6</v>
      </c>
      <c r="M14" s="79"/>
      <c r="O14" s="81"/>
      <c r="Q14" s="81"/>
      <c r="R14" s="81"/>
      <c r="S14" s="81"/>
      <c r="T14" s="81"/>
      <c r="U14" s="81"/>
      <c r="V14" s="82"/>
      <c r="W14" s="81"/>
      <c r="X14" s="82"/>
      <c r="Y14" s="82"/>
      <c r="Z14" s="82"/>
      <c r="AA14" s="82"/>
      <c r="AB14" s="82"/>
      <c r="AC14" s="82"/>
      <c r="AD14" s="79">
        <v>6</v>
      </c>
      <c r="AF14" s="56"/>
      <c r="AG14" s="137"/>
    </row>
    <row r="15" spans="1:35" x14ac:dyDescent="0.3">
      <c r="A15" s="63">
        <v>44358</v>
      </c>
      <c r="B15" s="20" t="s">
        <v>117</v>
      </c>
      <c r="C15" s="19" t="s">
        <v>124</v>
      </c>
      <c r="D15" s="77" t="s">
        <v>169</v>
      </c>
      <c r="E15" s="7"/>
      <c r="F15" s="5"/>
      <c r="G15" s="5"/>
      <c r="H15" s="5"/>
      <c r="I15" s="5"/>
      <c r="J15" s="5"/>
      <c r="L15" s="144">
        <f t="shared" si="2"/>
        <v>321.17</v>
      </c>
      <c r="M15" s="79"/>
      <c r="O15" s="80"/>
      <c r="Q15" s="81"/>
      <c r="R15" s="81">
        <v>295.17</v>
      </c>
      <c r="S15" s="81">
        <v>26</v>
      </c>
      <c r="T15" s="81"/>
      <c r="U15" s="80"/>
      <c r="V15" s="79"/>
      <c r="W15" s="81"/>
      <c r="X15" s="79"/>
      <c r="Y15" s="79"/>
      <c r="Z15" s="79"/>
      <c r="AA15" s="79"/>
      <c r="AB15" s="79"/>
      <c r="AC15" s="79"/>
      <c r="AD15" s="79"/>
      <c r="AF15" s="56"/>
      <c r="AG15" s="137"/>
    </row>
    <row r="16" spans="1:35" x14ac:dyDescent="0.3">
      <c r="A16" s="63">
        <v>44358</v>
      </c>
      <c r="B16" s="20" t="s">
        <v>117</v>
      </c>
      <c r="C16" s="78" t="s">
        <v>166</v>
      </c>
      <c r="D16" s="77" t="s">
        <v>167</v>
      </c>
      <c r="E16" s="7"/>
      <c r="F16" s="5"/>
      <c r="G16" s="5"/>
      <c r="H16" s="5"/>
      <c r="I16" s="5"/>
      <c r="J16" s="5"/>
      <c r="L16" s="144">
        <f t="shared" si="2"/>
        <v>30</v>
      </c>
      <c r="M16" s="81"/>
      <c r="O16" s="81"/>
      <c r="Q16" s="81"/>
      <c r="R16" s="81"/>
      <c r="S16" s="81"/>
      <c r="U16" s="81">
        <v>30</v>
      </c>
      <c r="V16" s="82"/>
      <c r="W16" s="81"/>
      <c r="X16" s="82"/>
      <c r="Y16" s="82"/>
      <c r="Z16" s="82"/>
      <c r="AA16" s="82"/>
      <c r="AB16" s="82"/>
      <c r="AC16" s="82"/>
      <c r="AD16" s="79"/>
      <c r="AF16" s="56"/>
      <c r="AG16" s="137"/>
    </row>
    <row r="17" spans="1:35" x14ac:dyDescent="0.3">
      <c r="A17" s="63">
        <v>44377</v>
      </c>
      <c r="B17" s="20" t="s">
        <v>159</v>
      </c>
      <c r="C17" s="19" t="s">
        <v>160</v>
      </c>
      <c r="D17" s="77" t="s">
        <v>79</v>
      </c>
      <c r="E17" s="7"/>
      <c r="F17" s="5"/>
      <c r="G17" s="5"/>
      <c r="H17" s="5"/>
      <c r="I17" s="5"/>
      <c r="J17" s="5"/>
      <c r="L17" s="144">
        <f t="shared" si="2"/>
        <v>18</v>
      </c>
      <c r="M17" s="82"/>
      <c r="O17" s="81"/>
      <c r="Q17" s="81"/>
      <c r="R17" s="81"/>
      <c r="S17" s="81"/>
      <c r="T17" s="81"/>
      <c r="U17" s="81"/>
      <c r="V17" s="79"/>
      <c r="W17" s="81"/>
      <c r="X17" s="79"/>
      <c r="Y17" s="79"/>
      <c r="Z17" s="79"/>
      <c r="AA17" s="79"/>
      <c r="AB17" s="79"/>
      <c r="AC17" s="79"/>
      <c r="AD17" s="79">
        <v>18</v>
      </c>
      <c r="AF17" s="56"/>
      <c r="AG17" s="142"/>
    </row>
    <row r="18" spans="1:35" x14ac:dyDescent="0.3">
      <c r="A18" s="63">
        <v>44385</v>
      </c>
      <c r="B18" s="20" t="s">
        <v>117</v>
      </c>
      <c r="C18" s="19" t="s">
        <v>170</v>
      </c>
      <c r="D18" s="77" t="s">
        <v>127</v>
      </c>
      <c r="E18" s="7"/>
      <c r="F18" s="5"/>
      <c r="G18" s="5"/>
      <c r="H18" s="5"/>
      <c r="I18" s="5"/>
      <c r="J18" s="5"/>
      <c r="L18" s="144">
        <f t="shared" si="2"/>
        <v>138.62</v>
      </c>
      <c r="M18" s="79"/>
      <c r="O18" s="81"/>
      <c r="P18" s="81"/>
      <c r="Q18" s="80"/>
      <c r="R18" s="81"/>
      <c r="S18" s="81"/>
      <c r="T18" s="81"/>
      <c r="U18" s="81"/>
      <c r="V18" s="79"/>
      <c r="W18" s="79">
        <v>116.6</v>
      </c>
      <c r="X18" s="79"/>
      <c r="Y18" s="79"/>
      <c r="Z18" s="79"/>
      <c r="AA18" s="79"/>
      <c r="AB18" s="79"/>
      <c r="AC18" s="79"/>
      <c r="AD18" s="79"/>
      <c r="AF18" s="56"/>
      <c r="AG18" s="180">
        <v>22.02</v>
      </c>
      <c r="AI18" t="s">
        <v>179</v>
      </c>
    </row>
    <row r="19" spans="1:35" x14ac:dyDescent="0.3">
      <c r="A19" s="63">
        <v>44385</v>
      </c>
      <c r="B19" s="20" t="s">
        <v>117</v>
      </c>
      <c r="C19" s="19" t="s">
        <v>124</v>
      </c>
      <c r="D19" s="77" t="s">
        <v>169</v>
      </c>
      <c r="E19" s="7"/>
      <c r="F19" s="5"/>
      <c r="G19" s="5"/>
      <c r="H19" s="5"/>
      <c r="I19" s="5"/>
      <c r="J19" s="5"/>
      <c r="L19" s="144">
        <f t="shared" si="2"/>
        <v>332.67</v>
      </c>
      <c r="M19" s="79"/>
      <c r="O19" s="81"/>
      <c r="P19" s="81"/>
      <c r="Q19" s="80"/>
      <c r="R19" s="81">
        <v>306.67</v>
      </c>
      <c r="S19" s="81">
        <v>26</v>
      </c>
      <c r="T19" s="81"/>
      <c r="U19" s="81"/>
      <c r="V19" s="79"/>
      <c r="W19" s="79"/>
      <c r="X19" s="79"/>
      <c r="Y19" s="79"/>
      <c r="Z19" s="79"/>
      <c r="AA19" s="79"/>
      <c r="AB19" s="79"/>
      <c r="AC19" s="79"/>
      <c r="AD19" s="79"/>
      <c r="AF19" s="56"/>
      <c r="AG19" s="252"/>
    </row>
    <row r="20" spans="1:35" x14ac:dyDescent="0.3">
      <c r="A20" s="63">
        <v>44385</v>
      </c>
      <c r="B20" s="20" t="s">
        <v>117</v>
      </c>
      <c r="C20" s="19" t="s">
        <v>124</v>
      </c>
      <c r="D20" s="77" t="s">
        <v>169</v>
      </c>
      <c r="E20" s="7"/>
      <c r="F20" s="5"/>
      <c r="G20" s="5"/>
      <c r="H20" s="5"/>
      <c r="I20" s="5"/>
      <c r="J20" s="5"/>
      <c r="L20" s="144">
        <f t="shared" si="2"/>
        <v>139.99</v>
      </c>
      <c r="M20" s="79"/>
      <c r="O20" s="81"/>
      <c r="P20" s="81"/>
      <c r="Q20" s="81"/>
      <c r="R20" s="81"/>
      <c r="S20" s="81">
        <v>116.66</v>
      </c>
      <c r="T20" s="81"/>
      <c r="U20" s="81"/>
      <c r="V20" s="79"/>
      <c r="W20" s="79"/>
      <c r="X20" s="79"/>
      <c r="Y20" s="79"/>
      <c r="Z20" s="79"/>
      <c r="AA20" s="79"/>
      <c r="AB20" s="79"/>
      <c r="AC20" s="79"/>
      <c r="AD20" s="79"/>
      <c r="AE20" s="43"/>
      <c r="AF20" s="57"/>
      <c r="AG20" s="180">
        <v>23.33</v>
      </c>
      <c r="AI20" t="s">
        <v>179</v>
      </c>
    </row>
    <row r="21" spans="1:35" x14ac:dyDescent="0.3">
      <c r="A21" s="63">
        <v>44385</v>
      </c>
      <c r="B21" s="20" t="s">
        <v>117</v>
      </c>
      <c r="C21" s="19" t="s">
        <v>126</v>
      </c>
      <c r="D21" s="77" t="s">
        <v>127</v>
      </c>
      <c r="E21" s="7"/>
      <c r="F21" s="5"/>
      <c r="G21" s="5"/>
      <c r="H21" s="5"/>
      <c r="I21" s="5"/>
      <c r="J21" s="5"/>
      <c r="L21" s="144">
        <f t="shared" si="2"/>
        <v>138.62</v>
      </c>
      <c r="M21" s="79"/>
      <c r="O21" s="81"/>
      <c r="P21" s="81"/>
      <c r="Q21" s="81"/>
      <c r="R21" s="81"/>
      <c r="S21" s="81"/>
      <c r="T21" s="81"/>
      <c r="U21" s="81"/>
      <c r="V21" s="79"/>
      <c r="W21" s="79">
        <v>116.6</v>
      </c>
      <c r="X21" s="79"/>
      <c r="Y21" s="79"/>
      <c r="Z21" s="79"/>
      <c r="AA21" s="79"/>
      <c r="AB21" s="79"/>
      <c r="AC21" s="79"/>
      <c r="AD21" s="79"/>
      <c r="AE21" s="43"/>
      <c r="AF21" s="57"/>
      <c r="AG21" s="142">
        <v>22.02</v>
      </c>
      <c r="AI21" t="s">
        <v>179</v>
      </c>
    </row>
    <row r="22" spans="1:35" x14ac:dyDescent="0.3">
      <c r="A22" s="63">
        <v>44417</v>
      </c>
      <c r="B22" s="20" t="s">
        <v>117</v>
      </c>
      <c r="C22" s="19" t="s">
        <v>124</v>
      </c>
      <c r="D22" s="19" t="s">
        <v>169</v>
      </c>
      <c r="E22" s="7"/>
      <c r="F22" s="5"/>
      <c r="G22" s="5"/>
      <c r="H22" s="5"/>
      <c r="I22" s="5"/>
      <c r="J22" s="5"/>
      <c r="L22" s="144">
        <f t="shared" si="2"/>
        <v>367.17</v>
      </c>
      <c r="R22" s="81">
        <v>341.17</v>
      </c>
      <c r="S22" s="81">
        <v>26</v>
      </c>
      <c r="AF22" s="56"/>
      <c r="AG22" s="137"/>
    </row>
    <row r="23" spans="1:35" x14ac:dyDescent="0.3">
      <c r="A23" s="63">
        <v>44424</v>
      </c>
      <c r="B23" s="20" t="s">
        <v>117</v>
      </c>
      <c r="C23" s="19" t="s">
        <v>55</v>
      </c>
      <c r="D23" s="19" t="s">
        <v>171</v>
      </c>
      <c r="E23" s="7"/>
      <c r="F23" s="5"/>
      <c r="G23" s="5"/>
      <c r="H23" s="5"/>
      <c r="I23" s="5"/>
      <c r="J23" s="5"/>
      <c r="L23" s="144">
        <f t="shared" si="2"/>
        <v>174.76</v>
      </c>
      <c r="M23" s="79">
        <v>174.76</v>
      </c>
      <c r="AF23" s="56"/>
      <c r="AG23" s="137"/>
    </row>
    <row r="24" spans="1:35" x14ac:dyDescent="0.3">
      <c r="A24" s="63">
        <v>44452</v>
      </c>
      <c r="B24" s="20" t="s">
        <v>117</v>
      </c>
      <c r="C24" s="19" t="s">
        <v>124</v>
      </c>
      <c r="D24" s="19" t="s">
        <v>157</v>
      </c>
      <c r="E24" s="7"/>
      <c r="F24" s="5"/>
      <c r="G24" s="5"/>
      <c r="H24" s="5"/>
      <c r="I24" s="5"/>
      <c r="J24" s="5"/>
      <c r="L24" s="144">
        <f t="shared" si="2"/>
        <v>367.17</v>
      </c>
      <c r="O24" s="81"/>
      <c r="P24" s="81"/>
      <c r="Q24" s="81"/>
      <c r="R24" s="81">
        <v>367.17</v>
      </c>
      <c r="S24" s="81"/>
      <c r="T24" s="81"/>
      <c r="U24" s="79"/>
      <c r="V24" s="79"/>
      <c r="W24" s="79"/>
      <c r="AF24" s="56"/>
      <c r="AG24" s="137"/>
    </row>
    <row r="25" spans="1:35" x14ac:dyDescent="0.3">
      <c r="A25" s="63">
        <v>44452</v>
      </c>
      <c r="B25" s="20" t="s">
        <v>117</v>
      </c>
      <c r="C25" s="19" t="s">
        <v>126</v>
      </c>
      <c r="D25" s="19" t="s">
        <v>127</v>
      </c>
      <c r="E25" s="7"/>
      <c r="F25" s="5"/>
      <c r="G25" s="5"/>
      <c r="H25" s="5"/>
      <c r="I25" s="5"/>
      <c r="J25" s="5"/>
      <c r="L25" s="144">
        <f t="shared" si="2"/>
        <v>138.62</v>
      </c>
      <c r="O25" s="81"/>
      <c r="P25" s="81"/>
      <c r="Q25" s="81"/>
      <c r="R25" s="81"/>
      <c r="S25" s="81"/>
      <c r="T25" s="81"/>
      <c r="U25" s="79"/>
      <c r="V25" s="79"/>
      <c r="W25" s="79">
        <v>116.6</v>
      </c>
      <c r="AF25" s="261"/>
      <c r="AG25" s="142">
        <v>22.02</v>
      </c>
      <c r="AI25" t="s">
        <v>179</v>
      </c>
    </row>
    <row r="26" spans="1:35" x14ac:dyDescent="0.3">
      <c r="A26" s="63">
        <v>44452</v>
      </c>
      <c r="B26" s="20" t="s">
        <v>117</v>
      </c>
      <c r="C26" s="19" t="s">
        <v>124</v>
      </c>
      <c r="D26" s="77" t="s">
        <v>163</v>
      </c>
      <c r="E26" s="7"/>
      <c r="F26" s="5"/>
      <c r="G26" s="5"/>
      <c r="H26" s="5"/>
      <c r="I26" s="5"/>
      <c r="J26" s="5"/>
      <c r="L26" s="144">
        <f t="shared" si="2"/>
        <v>55</v>
      </c>
      <c r="O26" s="81"/>
      <c r="P26" s="81"/>
      <c r="Q26" s="81"/>
      <c r="R26" s="81"/>
      <c r="S26" s="81">
        <v>55</v>
      </c>
      <c r="T26" s="81"/>
      <c r="U26" s="79"/>
      <c r="V26" s="79"/>
      <c r="W26" s="79"/>
      <c r="X26" s="257"/>
      <c r="AF26" s="261"/>
      <c r="AG26" s="262"/>
    </row>
    <row r="27" spans="1:35" x14ac:dyDescent="0.3">
      <c r="A27" s="63">
        <v>44469</v>
      </c>
      <c r="B27" s="20" t="s">
        <v>117</v>
      </c>
      <c r="C27" s="19" t="s">
        <v>160</v>
      </c>
      <c r="D27" s="19" t="s">
        <v>173</v>
      </c>
      <c r="E27" s="7"/>
      <c r="F27" s="5"/>
      <c r="G27" s="5"/>
      <c r="H27" s="5"/>
      <c r="I27" s="5"/>
      <c r="J27" s="5"/>
      <c r="L27" s="144">
        <f t="shared" si="2"/>
        <v>18</v>
      </c>
      <c r="O27" s="81"/>
      <c r="P27" s="81"/>
      <c r="Q27" s="81"/>
      <c r="R27" s="81"/>
      <c r="S27" s="81"/>
      <c r="T27" s="81"/>
      <c r="U27" s="79"/>
      <c r="V27" s="79"/>
      <c r="W27" s="79"/>
      <c r="X27" s="257"/>
      <c r="AD27" s="15">
        <v>18</v>
      </c>
      <c r="AF27" s="56"/>
      <c r="AG27" s="137"/>
    </row>
    <row r="28" spans="1:35" x14ac:dyDescent="0.3">
      <c r="A28" s="63">
        <v>44475</v>
      </c>
      <c r="B28" s="20" t="s">
        <v>117</v>
      </c>
      <c r="C28" s="19" t="s">
        <v>124</v>
      </c>
      <c r="D28" s="19" t="s">
        <v>169</v>
      </c>
      <c r="E28" s="7"/>
      <c r="F28" s="5"/>
      <c r="G28" s="5"/>
      <c r="H28" s="5"/>
      <c r="I28" s="5"/>
      <c r="J28" s="5"/>
      <c r="L28" s="144">
        <f t="shared" si="2"/>
        <v>332.67</v>
      </c>
      <c r="O28" s="81"/>
      <c r="P28" s="81"/>
      <c r="Q28" s="81"/>
      <c r="R28" s="81">
        <v>306.67</v>
      </c>
      <c r="S28" s="81">
        <v>26</v>
      </c>
      <c r="T28" s="81"/>
      <c r="U28" s="79"/>
      <c r="V28" s="79"/>
      <c r="W28" s="79"/>
      <c r="X28" s="257"/>
      <c r="AF28" s="56"/>
      <c r="AG28" s="137"/>
    </row>
    <row r="29" spans="1:35" x14ac:dyDescent="0.3">
      <c r="A29" s="63">
        <v>44475</v>
      </c>
      <c r="B29" s="20" t="s">
        <v>117</v>
      </c>
      <c r="C29" s="19" t="s">
        <v>126</v>
      </c>
      <c r="D29" s="19" t="s">
        <v>127</v>
      </c>
      <c r="E29" s="7"/>
      <c r="F29" s="5"/>
      <c r="G29" s="5"/>
      <c r="H29" s="5"/>
      <c r="I29" s="5"/>
      <c r="J29" s="5"/>
      <c r="L29" s="144">
        <f t="shared" si="2"/>
        <v>277.24</v>
      </c>
      <c r="O29" s="81"/>
      <c r="P29" s="81"/>
      <c r="Q29" s="81"/>
      <c r="R29" s="81"/>
      <c r="S29" s="81"/>
      <c r="T29" s="81"/>
      <c r="U29" s="79"/>
      <c r="V29" s="79"/>
      <c r="W29" s="79">
        <v>233.2</v>
      </c>
      <c r="X29" s="257"/>
      <c r="AF29" s="56"/>
      <c r="AG29" s="142">
        <v>44.04</v>
      </c>
      <c r="AI29" t="s">
        <v>179</v>
      </c>
    </row>
    <row r="30" spans="1:35" x14ac:dyDescent="0.3">
      <c r="A30" s="63">
        <v>44475</v>
      </c>
      <c r="B30" s="20" t="s">
        <v>117</v>
      </c>
      <c r="C30" s="19" t="s">
        <v>174</v>
      </c>
      <c r="D30" s="19" t="s">
        <v>177</v>
      </c>
      <c r="E30" s="7"/>
      <c r="F30" s="5"/>
      <c r="G30" s="5"/>
      <c r="H30" s="5"/>
      <c r="I30" s="5"/>
      <c r="J30" s="5"/>
      <c r="L30" s="144">
        <f t="shared" si="2"/>
        <v>506.4</v>
      </c>
      <c r="O30" s="81"/>
      <c r="P30" s="81"/>
      <c r="Q30" s="81"/>
      <c r="R30" s="81"/>
      <c r="S30" s="81"/>
      <c r="T30" s="81"/>
      <c r="U30" s="79">
        <v>422</v>
      </c>
      <c r="V30" s="79"/>
      <c r="W30" s="79"/>
      <c r="X30" s="257"/>
      <c r="AF30" s="56"/>
      <c r="AG30" s="142">
        <v>84.4</v>
      </c>
      <c r="AI30" t="s">
        <v>179</v>
      </c>
    </row>
    <row r="31" spans="1:35" x14ac:dyDescent="0.3">
      <c r="A31" s="63">
        <v>44480</v>
      </c>
      <c r="B31" s="20" t="s">
        <v>117</v>
      </c>
      <c r="C31" s="19" t="s">
        <v>178</v>
      </c>
      <c r="D31" s="19" t="s">
        <v>176</v>
      </c>
      <c r="E31" s="7"/>
      <c r="F31" s="5"/>
      <c r="G31" s="5"/>
      <c r="H31" s="5"/>
      <c r="I31" s="5"/>
      <c r="J31" s="5"/>
      <c r="L31" s="144">
        <f t="shared" si="2"/>
        <v>1500</v>
      </c>
      <c r="O31" s="81"/>
      <c r="P31" s="81"/>
      <c r="Q31" s="81"/>
      <c r="R31" s="81"/>
      <c r="S31" s="81"/>
      <c r="T31" s="81"/>
      <c r="U31" s="79"/>
      <c r="V31" s="79"/>
      <c r="W31" s="79"/>
      <c r="X31" s="257">
        <v>1250</v>
      </c>
      <c r="AF31" s="56"/>
      <c r="AG31" s="142">
        <v>250</v>
      </c>
      <c r="AI31" t="s">
        <v>179</v>
      </c>
    </row>
    <row r="32" spans="1:35" x14ac:dyDescent="0.3">
      <c r="A32" s="63">
        <v>44482</v>
      </c>
      <c r="B32" s="20" t="s">
        <v>117</v>
      </c>
      <c r="C32" s="19" t="s">
        <v>175</v>
      </c>
      <c r="D32" s="19" t="s">
        <v>176</v>
      </c>
      <c r="E32" s="7"/>
      <c r="F32" s="5"/>
      <c r="G32" s="5"/>
      <c r="H32" s="5"/>
      <c r="I32" s="5"/>
      <c r="J32" s="5"/>
      <c r="L32" s="144">
        <f t="shared" si="2"/>
        <v>250</v>
      </c>
      <c r="O32" s="81"/>
      <c r="P32" s="81"/>
      <c r="Q32" s="81"/>
      <c r="R32" s="81"/>
      <c r="S32" s="81"/>
      <c r="T32" s="81"/>
      <c r="U32" s="79"/>
      <c r="V32" s="79"/>
      <c r="W32" s="79"/>
      <c r="X32" s="257">
        <v>250</v>
      </c>
      <c r="AF32" s="56"/>
      <c r="AG32" s="137"/>
    </row>
    <row r="33" spans="1:33" x14ac:dyDescent="0.3">
      <c r="A33" s="63">
        <v>44508</v>
      </c>
      <c r="B33" s="20" t="s">
        <v>117</v>
      </c>
      <c r="C33" s="19" t="s">
        <v>181</v>
      </c>
      <c r="D33" s="19" t="s">
        <v>176</v>
      </c>
      <c r="E33" s="7"/>
      <c r="F33" s="5"/>
      <c r="G33" s="5"/>
      <c r="H33" s="5"/>
      <c r="I33" s="5"/>
      <c r="J33" s="5"/>
      <c r="L33" s="144">
        <f t="shared" si="2"/>
        <v>1150</v>
      </c>
      <c r="O33" s="81"/>
      <c r="P33" s="81"/>
      <c r="Q33" s="81"/>
      <c r="R33" s="81"/>
      <c r="S33" s="81"/>
      <c r="T33" s="81"/>
      <c r="U33" s="79"/>
      <c r="V33" s="79"/>
      <c r="W33" s="79"/>
      <c r="X33" s="257">
        <v>1150</v>
      </c>
      <c r="AF33" s="56"/>
      <c r="AG33" s="137"/>
    </row>
    <row r="34" spans="1:33" x14ac:dyDescent="0.3">
      <c r="A34" s="63">
        <v>44508</v>
      </c>
      <c r="B34" s="20" t="s">
        <v>117</v>
      </c>
      <c r="C34" s="19" t="s">
        <v>124</v>
      </c>
      <c r="D34" s="19" t="s">
        <v>169</v>
      </c>
      <c r="E34" s="7"/>
      <c r="F34" s="5"/>
      <c r="G34" s="5"/>
      <c r="H34" s="5"/>
      <c r="I34" s="5"/>
      <c r="J34" s="5"/>
      <c r="L34" s="144">
        <f t="shared" si="2"/>
        <v>332.67</v>
      </c>
      <c r="O34" s="81"/>
      <c r="P34" s="81"/>
      <c r="Q34" s="81"/>
      <c r="R34" s="81">
        <v>306.67</v>
      </c>
      <c r="S34" s="81">
        <v>26</v>
      </c>
      <c r="T34" s="81"/>
      <c r="U34" s="79"/>
      <c r="V34" s="79"/>
      <c r="W34" s="79"/>
      <c r="X34" s="257"/>
      <c r="AF34" s="261"/>
      <c r="AG34" s="262"/>
    </row>
    <row r="35" spans="1:33" x14ac:dyDescent="0.3">
      <c r="A35" s="63">
        <v>44508</v>
      </c>
      <c r="B35" s="20" t="s">
        <v>117</v>
      </c>
      <c r="C35" s="19" t="s">
        <v>182</v>
      </c>
      <c r="D35" s="19" t="s">
        <v>176</v>
      </c>
      <c r="E35" s="7"/>
      <c r="F35" s="5"/>
      <c r="G35" s="5"/>
      <c r="H35" s="5"/>
      <c r="I35" s="5"/>
      <c r="J35" s="5"/>
      <c r="L35" s="144">
        <f t="shared" si="2"/>
        <v>1500</v>
      </c>
      <c r="O35" s="81"/>
      <c r="P35" s="81"/>
      <c r="Q35" s="81"/>
      <c r="R35" s="81"/>
      <c r="S35" s="81"/>
      <c r="T35" s="81"/>
      <c r="U35" s="79"/>
      <c r="V35" s="79"/>
      <c r="W35" s="79"/>
      <c r="X35" s="257">
        <v>1500</v>
      </c>
      <c r="AF35" s="261"/>
      <c r="AG35" s="262"/>
    </row>
    <row r="36" spans="1:33" x14ac:dyDescent="0.3">
      <c r="A36" s="63">
        <v>44508</v>
      </c>
      <c r="B36" s="20" t="s">
        <v>117</v>
      </c>
      <c r="C36" s="19" t="s">
        <v>118</v>
      </c>
      <c r="D36" s="19" t="s">
        <v>176</v>
      </c>
      <c r="E36" s="7"/>
      <c r="F36" s="5"/>
      <c r="G36" s="5"/>
      <c r="H36" s="5"/>
      <c r="I36" s="5"/>
      <c r="J36" s="5"/>
      <c r="L36" s="144">
        <f t="shared" si="2"/>
        <v>600</v>
      </c>
      <c r="O36" s="81"/>
      <c r="P36" s="81"/>
      <c r="Q36" s="81"/>
      <c r="R36" s="81"/>
      <c r="S36" s="81"/>
      <c r="T36" s="81"/>
      <c r="U36" s="79"/>
      <c r="V36" s="79"/>
      <c r="W36" s="79"/>
      <c r="X36" s="257">
        <v>500</v>
      </c>
      <c r="AF36" s="261"/>
      <c r="AG36" s="142">
        <v>100</v>
      </c>
    </row>
    <row r="37" spans="1:33" x14ac:dyDescent="0.3">
      <c r="A37" s="63">
        <v>44891</v>
      </c>
      <c r="B37" s="20" t="s">
        <v>117</v>
      </c>
      <c r="C37" s="19" t="s">
        <v>126</v>
      </c>
      <c r="D37" s="19" t="s">
        <v>127</v>
      </c>
      <c r="E37" s="7"/>
      <c r="F37" s="5"/>
      <c r="G37" s="5"/>
      <c r="H37" s="5"/>
      <c r="I37" s="5"/>
      <c r="J37" s="5"/>
      <c r="L37" s="144">
        <f t="shared" si="2"/>
        <v>138.62</v>
      </c>
      <c r="O37" s="81"/>
      <c r="P37" s="81"/>
      <c r="Q37" s="81"/>
      <c r="R37" s="81"/>
      <c r="S37" s="81"/>
      <c r="T37" s="81"/>
      <c r="U37" s="79"/>
      <c r="V37" s="79"/>
      <c r="W37" s="79">
        <v>116.6</v>
      </c>
      <c r="X37" s="257"/>
      <c r="AF37" s="261"/>
      <c r="AG37" s="142">
        <v>22.02</v>
      </c>
    </row>
    <row r="38" spans="1:33" x14ac:dyDescent="0.3">
      <c r="A38" s="63">
        <v>44903</v>
      </c>
      <c r="B38" s="20" t="s">
        <v>117</v>
      </c>
      <c r="C38" s="19" t="s">
        <v>195</v>
      </c>
      <c r="D38" s="19" t="s">
        <v>157</v>
      </c>
      <c r="E38" s="7"/>
      <c r="F38" s="5"/>
      <c r="G38" s="5"/>
      <c r="H38" s="5"/>
      <c r="I38" s="5"/>
      <c r="J38" s="5"/>
      <c r="L38" s="144">
        <f t="shared" si="2"/>
        <v>309.67</v>
      </c>
      <c r="O38" s="81"/>
      <c r="P38" s="81"/>
      <c r="Q38" s="81"/>
      <c r="R38" s="81">
        <v>283.67</v>
      </c>
      <c r="S38" s="81">
        <v>26</v>
      </c>
      <c r="T38" s="81"/>
      <c r="U38" s="79"/>
      <c r="V38" s="79"/>
      <c r="W38" s="79"/>
      <c r="X38" s="257"/>
      <c r="AF38" s="56"/>
      <c r="AG38" s="137"/>
    </row>
    <row r="39" spans="1:33" x14ac:dyDescent="0.3">
      <c r="A39" s="63">
        <v>44903</v>
      </c>
      <c r="B39" s="20" t="s">
        <v>117</v>
      </c>
      <c r="C39" s="19" t="s">
        <v>196</v>
      </c>
      <c r="D39" s="19" t="s">
        <v>127</v>
      </c>
      <c r="E39" s="7"/>
      <c r="F39" s="5"/>
      <c r="G39" s="5"/>
      <c r="H39" s="5"/>
      <c r="I39" s="5"/>
      <c r="J39" s="5"/>
      <c r="L39" s="144">
        <f t="shared" si="2"/>
        <v>138.62</v>
      </c>
      <c r="O39" s="81"/>
      <c r="P39" s="81"/>
      <c r="Q39" s="81"/>
      <c r="R39" s="81"/>
      <c r="S39" s="81"/>
      <c r="T39" s="81"/>
      <c r="U39" s="79"/>
      <c r="V39" s="79"/>
      <c r="W39" s="79">
        <v>116.6</v>
      </c>
      <c r="X39" s="257"/>
      <c r="AF39" s="56"/>
      <c r="AG39" s="142">
        <v>22.02</v>
      </c>
    </row>
    <row r="40" spans="1:33" x14ac:dyDescent="0.3">
      <c r="A40" s="63">
        <v>44903</v>
      </c>
      <c r="B40" s="20" t="s">
        <v>117</v>
      </c>
      <c r="C40" s="19" t="s">
        <v>197</v>
      </c>
      <c r="D40" s="19" t="s">
        <v>198</v>
      </c>
      <c r="E40" s="7"/>
      <c r="F40" s="5"/>
      <c r="G40" s="5"/>
      <c r="H40" s="5"/>
      <c r="I40" s="5"/>
      <c r="J40" s="5"/>
      <c r="L40" s="144">
        <f t="shared" si="2"/>
        <v>298.44</v>
      </c>
      <c r="O40" s="81"/>
      <c r="P40" s="81">
        <v>298.44</v>
      </c>
      <c r="Q40" s="81"/>
      <c r="R40" s="81"/>
      <c r="S40" s="81"/>
      <c r="T40" s="81"/>
      <c r="U40" s="79"/>
      <c r="V40" s="79"/>
      <c r="W40" s="79"/>
      <c r="X40" s="257"/>
      <c r="AF40" s="56"/>
      <c r="AG40" s="137"/>
    </row>
    <row r="41" spans="1:33" x14ac:dyDescent="0.3">
      <c r="A41" s="63">
        <v>44926</v>
      </c>
      <c r="B41" s="20" t="s">
        <v>211</v>
      </c>
      <c r="C41" s="19" t="s">
        <v>196</v>
      </c>
      <c r="D41" s="19" t="s">
        <v>127</v>
      </c>
      <c r="E41" s="7"/>
      <c r="F41" s="5"/>
      <c r="G41" s="5"/>
      <c r="H41" s="5"/>
      <c r="I41" s="5"/>
      <c r="J41" s="5"/>
      <c r="L41" s="144">
        <f t="shared" si="2"/>
        <v>138.62</v>
      </c>
      <c r="O41" s="81"/>
      <c r="P41" s="81"/>
      <c r="Q41" s="81"/>
      <c r="R41" s="81"/>
      <c r="S41" s="81"/>
      <c r="T41" s="81"/>
      <c r="U41" s="79"/>
      <c r="V41" s="79"/>
      <c r="W41" s="79">
        <v>116.6</v>
      </c>
      <c r="X41" s="257"/>
      <c r="AF41" s="56"/>
      <c r="AG41" s="142">
        <v>22.02</v>
      </c>
    </row>
    <row r="42" spans="1:33" x14ac:dyDescent="0.3">
      <c r="A42" s="63">
        <v>44926</v>
      </c>
      <c r="B42" s="20" t="s">
        <v>117</v>
      </c>
      <c r="C42" s="19" t="s">
        <v>160</v>
      </c>
      <c r="D42" s="19" t="s">
        <v>199</v>
      </c>
      <c r="E42" s="7"/>
      <c r="F42" s="5"/>
      <c r="G42" s="5"/>
      <c r="H42" s="5"/>
      <c r="I42" s="5"/>
      <c r="J42" s="5"/>
      <c r="L42" s="144">
        <f t="shared" si="2"/>
        <v>18</v>
      </c>
      <c r="O42" s="81"/>
      <c r="P42" s="81"/>
      <c r="Q42" s="81"/>
      <c r="R42" s="81"/>
      <c r="S42" s="81"/>
      <c r="T42" s="81"/>
      <c r="U42" s="79"/>
      <c r="V42" s="79"/>
      <c r="W42" s="79"/>
      <c r="X42" s="257"/>
      <c r="AD42" s="15">
        <v>18</v>
      </c>
      <c r="AF42" s="56"/>
      <c r="AG42" s="137"/>
    </row>
    <row r="43" spans="1:33" x14ac:dyDescent="0.3">
      <c r="A43" s="63">
        <v>44566</v>
      </c>
      <c r="B43" s="20" t="s">
        <v>205</v>
      </c>
      <c r="C43" s="19" t="s">
        <v>206</v>
      </c>
      <c r="D43" s="19" t="s">
        <v>207</v>
      </c>
      <c r="E43" s="7"/>
      <c r="F43" s="5"/>
      <c r="G43" s="5"/>
      <c r="H43" s="5"/>
      <c r="I43" s="5"/>
      <c r="J43" s="5"/>
      <c r="L43" s="144">
        <f t="shared" si="2"/>
        <v>1501.59</v>
      </c>
      <c r="O43" s="81"/>
      <c r="P43" s="81"/>
      <c r="Q43" s="81"/>
      <c r="R43" s="81"/>
      <c r="S43" s="81"/>
      <c r="T43" s="81"/>
      <c r="U43" s="79"/>
      <c r="V43" s="79"/>
      <c r="W43" s="79"/>
      <c r="X43" s="257">
        <v>1501.59</v>
      </c>
      <c r="AF43" s="56"/>
      <c r="AG43" s="137"/>
    </row>
    <row r="44" spans="1:33" x14ac:dyDescent="0.3">
      <c r="A44" s="63">
        <v>44566</v>
      </c>
      <c r="B44" s="20" t="s">
        <v>159</v>
      </c>
      <c r="C44" s="19" t="s">
        <v>160</v>
      </c>
      <c r="D44" s="19" t="s">
        <v>208</v>
      </c>
      <c r="E44" s="7"/>
      <c r="F44" s="5"/>
      <c r="G44" s="5"/>
      <c r="H44" s="5"/>
      <c r="I44" s="5"/>
      <c r="J44" s="5"/>
      <c r="L44" s="144">
        <f t="shared" si="2"/>
        <v>6</v>
      </c>
      <c r="O44" s="81"/>
      <c r="P44" s="81"/>
      <c r="Q44" s="81"/>
      <c r="R44" s="81"/>
      <c r="S44" s="81"/>
      <c r="T44" s="81"/>
      <c r="U44" s="79"/>
      <c r="V44" s="79"/>
      <c r="W44" s="79"/>
      <c r="X44" s="257"/>
      <c r="AD44" s="15">
        <v>6</v>
      </c>
      <c r="AF44" s="56"/>
      <c r="AG44" s="137"/>
    </row>
    <row r="45" spans="1:33" x14ac:dyDescent="0.3">
      <c r="A45" s="63">
        <v>44571</v>
      </c>
      <c r="B45" s="20" t="s">
        <v>117</v>
      </c>
      <c r="C45" s="19" t="s">
        <v>124</v>
      </c>
      <c r="D45" s="19" t="s">
        <v>169</v>
      </c>
      <c r="E45" s="7"/>
      <c r="F45" s="5"/>
      <c r="G45" s="5"/>
      <c r="H45" s="5"/>
      <c r="I45" s="5"/>
      <c r="J45" s="5"/>
      <c r="L45" s="144">
        <f t="shared" si="2"/>
        <v>275.16999999999996</v>
      </c>
      <c r="O45" s="81"/>
      <c r="P45" s="81"/>
      <c r="Q45" s="81"/>
      <c r="R45" s="81">
        <v>249.17</v>
      </c>
      <c r="S45" s="81">
        <v>26</v>
      </c>
      <c r="T45" s="81"/>
      <c r="U45" s="79"/>
      <c r="V45" s="79"/>
      <c r="W45" s="79"/>
      <c r="X45" s="257"/>
      <c r="AF45" s="56"/>
      <c r="AG45" s="137"/>
    </row>
    <row r="46" spans="1:33" x14ac:dyDescent="0.3">
      <c r="A46" s="63">
        <v>44571</v>
      </c>
      <c r="B46" s="20" t="s">
        <v>117</v>
      </c>
      <c r="C46" s="19" t="s">
        <v>209</v>
      </c>
      <c r="D46" s="519" t="s">
        <v>210</v>
      </c>
      <c r="E46" s="7"/>
      <c r="F46" s="5"/>
      <c r="G46" s="5"/>
      <c r="H46" s="5"/>
      <c r="I46" s="5"/>
      <c r="J46" s="5"/>
      <c r="L46" s="144">
        <f t="shared" si="2"/>
        <v>40</v>
      </c>
      <c r="X46" s="257"/>
      <c r="AC46" s="15">
        <v>40</v>
      </c>
      <c r="AF46" s="56"/>
      <c r="AG46" s="137"/>
    </row>
    <row r="47" spans="1:33" x14ac:dyDescent="0.3">
      <c r="A47" s="63">
        <v>44592</v>
      </c>
      <c r="B47" s="20" t="s">
        <v>211</v>
      </c>
      <c r="C47" s="19" t="s">
        <v>126</v>
      </c>
      <c r="D47" s="519" t="s">
        <v>127</v>
      </c>
      <c r="E47" s="7"/>
      <c r="F47" s="5"/>
      <c r="G47" s="5"/>
      <c r="H47" s="5"/>
      <c r="I47" s="5"/>
      <c r="J47" s="5"/>
      <c r="L47" s="144">
        <f>SUM(M47:AG47)</f>
        <v>138.62</v>
      </c>
      <c r="W47" s="15">
        <v>116.6</v>
      </c>
      <c r="X47" s="257"/>
      <c r="AF47" s="56"/>
      <c r="AG47" s="142">
        <v>22.02</v>
      </c>
    </row>
    <row r="48" spans="1:33" x14ac:dyDescent="0.3">
      <c r="A48" s="63"/>
      <c r="D48" s="519"/>
      <c r="E48" s="7"/>
      <c r="F48" s="5"/>
      <c r="G48" s="5"/>
      <c r="H48" s="5"/>
      <c r="I48" s="5"/>
      <c r="J48" s="5"/>
      <c r="L48" s="144">
        <f t="shared" si="2"/>
        <v>0</v>
      </c>
      <c r="X48" s="257"/>
      <c r="AF48" s="56"/>
      <c r="AG48" s="137"/>
    </row>
    <row r="49" spans="1:33" x14ac:dyDescent="0.3">
      <c r="A49" s="63"/>
      <c r="D49" s="519"/>
      <c r="E49" s="7"/>
      <c r="F49" s="5"/>
      <c r="G49" s="5"/>
      <c r="H49" s="5"/>
      <c r="I49" s="5"/>
      <c r="J49" s="5"/>
      <c r="L49" s="144">
        <f t="shared" si="2"/>
        <v>0</v>
      </c>
      <c r="X49" s="257"/>
      <c r="AF49" s="56"/>
      <c r="AG49" s="137"/>
    </row>
    <row r="50" spans="1:33" x14ac:dyDescent="0.3">
      <c r="A50" s="63"/>
      <c r="D50" s="519"/>
      <c r="E50" s="7"/>
      <c r="F50" s="5"/>
      <c r="G50" s="5"/>
      <c r="H50" s="5"/>
      <c r="I50" s="5"/>
      <c r="J50" s="5"/>
      <c r="L50" s="144">
        <f t="shared" si="2"/>
        <v>0</v>
      </c>
      <c r="X50" s="257"/>
      <c r="AF50" s="56"/>
      <c r="AG50" s="137"/>
    </row>
    <row r="51" spans="1:33" x14ac:dyDescent="0.3">
      <c r="A51" s="63"/>
      <c r="D51" s="519"/>
      <c r="E51" s="7"/>
      <c r="F51" s="5"/>
      <c r="G51" s="5"/>
      <c r="H51" s="5"/>
      <c r="I51" s="5"/>
      <c r="J51" s="5"/>
      <c r="L51" s="144">
        <f t="shared" si="2"/>
        <v>0</v>
      </c>
      <c r="X51" s="257"/>
      <c r="AF51" s="56"/>
      <c r="AG51" s="137"/>
    </row>
    <row r="52" spans="1:33" x14ac:dyDescent="0.3">
      <c r="A52" s="63"/>
      <c r="D52" s="519"/>
      <c r="E52" s="7"/>
      <c r="F52" s="5"/>
      <c r="G52" s="5"/>
      <c r="H52" s="5"/>
      <c r="I52" s="5"/>
      <c r="J52" s="5"/>
      <c r="L52" s="144">
        <f t="shared" si="2"/>
        <v>0</v>
      </c>
      <c r="X52" s="257"/>
      <c r="AF52" s="56"/>
      <c r="AG52" s="137"/>
    </row>
    <row r="53" spans="1:33" x14ac:dyDescent="0.3">
      <c r="A53" s="63"/>
      <c r="D53" s="519"/>
      <c r="E53" s="7"/>
      <c r="F53" s="5"/>
      <c r="G53" s="5"/>
      <c r="H53" s="5"/>
      <c r="I53" s="5"/>
      <c r="J53" s="5"/>
      <c r="L53" s="144">
        <f t="shared" si="2"/>
        <v>0</v>
      </c>
      <c r="X53" s="257"/>
      <c r="AF53" s="56"/>
      <c r="AG53" s="137"/>
    </row>
    <row r="54" spans="1:33" x14ac:dyDescent="0.3">
      <c r="A54" s="63"/>
      <c r="E54" s="7"/>
      <c r="F54" s="5"/>
      <c r="G54" s="5"/>
      <c r="H54" s="5"/>
      <c r="I54" s="5"/>
      <c r="J54" s="5"/>
      <c r="L54" s="144">
        <f t="shared" si="2"/>
        <v>0</v>
      </c>
      <c r="AF54" s="56"/>
      <c r="AG54" s="137"/>
    </row>
    <row r="55" spans="1:33" x14ac:dyDescent="0.3">
      <c r="A55" s="63"/>
      <c r="E55" s="7"/>
      <c r="F55" s="5"/>
      <c r="G55" s="5"/>
      <c r="H55" s="5"/>
      <c r="I55" s="5"/>
      <c r="J55" s="5"/>
      <c r="L55" s="144">
        <f t="shared" si="2"/>
        <v>0</v>
      </c>
      <c r="AF55" s="56"/>
      <c r="AG55" s="137"/>
    </row>
    <row r="56" spans="1:33" ht="16.2" thickBot="1" x14ac:dyDescent="0.35">
      <c r="A56" s="63"/>
      <c r="E56" s="7"/>
      <c r="F56" s="5"/>
      <c r="G56" s="5"/>
      <c r="H56" s="5"/>
      <c r="I56" s="5"/>
      <c r="J56" s="5"/>
      <c r="AF56" s="56"/>
      <c r="AG56" s="137"/>
    </row>
    <row r="57" spans="1:33" ht="16.2" thickBot="1" x14ac:dyDescent="0.35">
      <c r="A57" s="126"/>
      <c r="B57" s="127"/>
      <c r="C57" s="128"/>
      <c r="D57" s="129"/>
      <c r="E57" s="9"/>
      <c r="F57" s="9"/>
      <c r="G57" s="9"/>
      <c r="H57" s="9"/>
      <c r="I57" s="9"/>
      <c r="J57" s="8"/>
      <c r="K57" s="10"/>
      <c r="L57" s="10"/>
      <c r="M57" s="12">
        <f>SUM(M6:M56)</f>
        <v>174.76</v>
      </c>
      <c r="N57" s="12">
        <f t="shared" ref="N57:AE57" si="3">SUM(N6:N56)</f>
        <v>337.84</v>
      </c>
      <c r="O57" s="12">
        <f t="shared" si="3"/>
        <v>300</v>
      </c>
      <c r="P57" s="12">
        <f t="shared" si="3"/>
        <v>298.44</v>
      </c>
      <c r="Q57" s="12">
        <f t="shared" si="3"/>
        <v>221.7</v>
      </c>
      <c r="R57" s="12">
        <f t="shared" si="3"/>
        <v>3044.1700000000005</v>
      </c>
      <c r="S57" s="12"/>
      <c r="T57" s="12">
        <f t="shared" si="3"/>
        <v>0</v>
      </c>
      <c r="U57" s="12">
        <f t="shared" si="3"/>
        <v>463.2</v>
      </c>
      <c r="V57" s="12">
        <f t="shared" si="3"/>
        <v>0</v>
      </c>
      <c r="W57" s="12">
        <f t="shared" si="3"/>
        <v>1282.5999999999999</v>
      </c>
      <c r="X57" s="12">
        <f t="shared" si="3"/>
        <v>6151.59</v>
      </c>
      <c r="Y57" s="12">
        <f t="shared" si="3"/>
        <v>340</v>
      </c>
      <c r="Z57" s="12">
        <f t="shared" si="3"/>
        <v>0</v>
      </c>
      <c r="AA57" s="12">
        <f t="shared" si="3"/>
        <v>0</v>
      </c>
      <c r="AB57" s="12">
        <f t="shared" si="3"/>
        <v>0</v>
      </c>
      <c r="AC57" s="12">
        <f t="shared" si="3"/>
        <v>40</v>
      </c>
      <c r="AD57" s="12">
        <f t="shared" si="3"/>
        <v>66</v>
      </c>
      <c r="AE57" s="12">
        <f t="shared" si="3"/>
        <v>0</v>
      </c>
      <c r="AF57" s="12"/>
      <c r="AG57" s="138">
        <f>SUM(AG6:AG56)</f>
        <v>812.29</v>
      </c>
    </row>
    <row r="58" spans="1:33" ht="16.2" thickBot="1" x14ac:dyDescent="0.35">
      <c r="A58" s="63"/>
      <c r="AF58" s="16"/>
      <c r="AG58" s="139"/>
    </row>
    <row r="59" spans="1:33" ht="16.2" thickBot="1" x14ac:dyDescent="0.35">
      <c r="V59" s="17"/>
      <c r="W59" s="17"/>
      <c r="X59" s="17"/>
      <c r="Y59" s="17"/>
      <c r="Z59" s="17"/>
      <c r="AA59" s="17"/>
      <c r="AB59" s="17"/>
      <c r="AC59" s="17"/>
      <c r="AD59" s="17"/>
      <c r="AE59" s="12" t="s">
        <v>5</v>
      </c>
      <c r="AF59" s="12"/>
      <c r="AG59" s="138">
        <f>SUM(M57:AE57)</f>
        <v>12720.300000000001</v>
      </c>
    </row>
    <row r="60" spans="1:33" x14ac:dyDescent="0.3">
      <c r="AF60" s="16"/>
      <c r="AG60" s="139"/>
    </row>
    <row r="61" spans="1:33" x14ac:dyDescent="0.3">
      <c r="AF61" s="16"/>
      <c r="AG61" s="139">
        <v>6160.83</v>
      </c>
    </row>
    <row r="62" spans="1:33" x14ac:dyDescent="0.3">
      <c r="AF62" s="16"/>
      <c r="AG62" s="139"/>
    </row>
    <row r="63" spans="1:33" x14ac:dyDescent="0.3">
      <c r="AF63" s="16"/>
      <c r="AG63" s="139"/>
    </row>
    <row r="64" spans="1:33" x14ac:dyDescent="0.3">
      <c r="A64" s="63"/>
      <c r="AF64" s="16"/>
      <c r="AG64" s="139"/>
    </row>
    <row r="65" spans="1:33" x14ac:dyDescent="0.3">
      <c r="A65" s="163" t="s">
        <v>90</v>
      </c>
      <c r="B65" s="164"/>
      <c r="C65" s="165"/>
      <c r="D65" s="117"/>
      <c r="AF65" s="16"/>
      <c r="AG65" s="139"/>
    </row>
    <row r="66" spans="1:33" x14ac:dyDescent="0.3">
      <c r="A66" s="166" t="s">
        <v>99</v>
      </c>
      <c r="B66" s="167"/>
      <c r="C66" s="168">
        <f>R3</f>
        <v>3044.1700000000005</v>
      </c>
      <c r="D66" s="117"/>
      <c r="AF66" s="16"/>
      <c r="AG66" s="139"/>
    </row>
    <row r="67" spans="1:33" x14ac:dyDescent="0.3">
      <c r="A67" s="166" t="s">
        <v>100</v>
      </c>
      <c r="B67" s="167"/>
      <c r="C67" s="168">
        <v>0</v>
      </c>
      <c r="D67" s="117"/>
      <c r="AF67" s="16"/>
      <c r="AG67" s="139"/>
    </row>
    <row r="68" spans="1:33" x14ac:dyDescent="0.3">
      <c r="A68" s="169" t="s">
        <v>95</v>
      </c>
      <c r="B68" s="170"/>
      <c r="C68" s="171">
        <f>SUM(C69-C66)</f>
        <v>10918.38</v>
      </c>
      <c r="D68" s="117"/>
      <c r="AF68" s="16"/>
      <c r="AG68" s="139"/>
    </row>
    <row r="69" spans="1:33" x14ac:dyDescent="0.3">
      <c r="A69" s="63"/>
      <c r="C69" s="172">
        <f>AH3</f>
        <v>13962.55</v>
      </c>
      <c r="AF69" s="16"/>
      <c r="AG69" s="139"/>
    </row>
    <row r="70" spans="1:33" x14ac:dyDescent="0.3">
      <c r="A70" s="63"/>
      <c r="AF70" s="16"/>
      <c r="AG70" s="139"/>
    </row>
    <row r="71" spans="1:33" x14ac:dyDescent="0.3">
      <c r="A71" s="63"/>
      <c r="AF71" s="16"/>
      <c r="AG71" s="139"/>
    </row>
    <row r="72" spans="1:33" x14ac:dyDescent="0.3">
      <c r="A72" s="63"/>
      <c r="AF72" s="16"/>
      <c r="AG72" s="139"/>
    </row>
    <row r="73" spans="1:33" x14ac:dyDescent="0.3">
      <c r="A73" s="63"/>
      <c r="AF73" s="16"/>
      <c r="AG73" s="139"/>
    </row>
    <row r="74" spans="1:33" x14ac:dyDescent="0.3">
      <c r="A74" s="63"/>
      <c r="AF74" s="16"/>
      <c r="AG74" s="139"/>
    </row>
    <row r="75" spans="1:33" x14ac:dyDescent="0.3">
      <c r="A75" s="63"/>
      <c r="AF75" s="16"/>
      <c r="AG75" s="139"/>
    </row>
    <row r="76" spans="1:33" x14ac:dyDescent="0.3">
      <c r="A76" s="63"/>
      <c r="AF76" s="16"/>
      <c r="AG76" s="139"/>
    </row>
    <row r="77" spans="1:33" x14ac:dyDescent="0.3">
      <c r="A77" s="63"/>
      <c r="AF77" s="16"/>
      <c r="AG77" s="139"/>
    </row>
    <row r="78" spans="1:33" x14ac:dyDescent="0.3">
      <c r="A78" s="63"/>
      <c r="AF78" s="16"/>
      <c r="AG78" s="139"/>
    </row>
    <row r="79" spans="1:33" x14ac:dyDescent="0.3">
      <c r="A79" s="63"/>
      <c r="AF79" s="16"/>
      <c r="AG79" s="139"/>
    </row>
    <row r="80" spans="1:33" x14ac:dyDescent="0.3">
      <c r="A80" s="63"/>
      <c r="AF80" s="16"/>
      <c r="AG80" s="139"/>
    </row>
    <row r="81" spans="1:33" x14ac:dyDescent="0.3">
      <c r="A81" s="63"/>
      <c r="AF81" s="16"/>
      <c r="AG81" s="139"/>
    </row>
    <row r="82" spans="1:33" x14ac:dyDescent="0.3">
      <c r="A82" s="63"/>
      <c r="AF82" s="16"/>
      <c r="AG82" s="139"/>
    </row>
    <row r="83" spans="1:33" x14ac:dyDescent="0.3">
      <c r="A83" s="63"/>
      <c r="AF83" s="16"/>
      <c r="AG83" s="139"/>
    </row>
    <row r="84" spans="1:33" x14ac:dyDescent="0.3">
      <c r="A84" s="63"/>
      <c r="AF84" s="16"/>
      <c r="AG84" s="139"/>
    </row>
    <row r="85" spans="1:33" x14ac:dyDescent="0.3">
      <c r="A85" s="63"/>
      <c r="AF85" s="16"/>
      <c r="AG85" s="139"/>
    </row>
    <row r="86" spans="1:33" x14ac:dyDescent="0.3">
      <c r="A86" s="63"/>
      <c r="AF86" s="16"/>
      <c r="AG86" s="139"/>
    </row>
    <row r="87" spans="1:33" x14ac:dyDescent="0.3">
      <c r="A87" s="63"/>
      <c r="AF87" s="16"/>
      <c r="AG87" s="139"/>
    </row>
    <row r="88" spans="1:33" x14ac:dyDescent="0.3">
      <c r="A88" s="63"/>
      <c r="AF88" s="16"/>
      <c r="AG88" s="139"/>
    </row>
    <row r="89" spans="1:33" x14ac:dyDescent="0.3">
      <c r="A89" s="63"/>
      <c r="AF89" s="16"/>
      <c r="AG89" s="139"/>
    </row>
    <row r="90" spans="1:33" x14ac:dyDescent="0.3">
      <c r="A90" s="63"/>
      <c r="AF90" s="16"/>
      <c r="AG90" s="139"/>
    </row>
    <row r="91" spans="1:33" x14ac:dyDescent="0.3">
      <c r="A91" s="63"/>
      <c r="AF91" s="16"/>
      <c r="AG91" s="139"/>
    </row>
    <row r="92" spans="1:33" x14ac:dyDescent="0.3">
      <c r="A92" s="63"/>
      <c r="AF92" s="16"/>
      <c r="AG92" s="139"/>
    </row>
    <row r="93" spans="1:33" x14ac:dyDescent="0.3">
      <c r="A93" s="63"/>
      <c r="AF93" s="16"/>
      <c r="AG93" s="139"/>
    </row>
    <row r="94" spans="1:33" x14ac:dyDescent="0.3">
      <c r="A94" s="63"/>
      <c r="AF94" s="16"/>
      <c r="AG94" s="139"/>
    </row>
    <row r="95" spans="1:33" x14ac:dyDescent="0.3">
      <c r="A95" s="63"/>
      <c r="AF95" s="16"/>
      <c r="AG95" s="139"/>
    </row>
    <row r="96" spans="1:33" x14ac:dyDescent="0.3">
      <c r="A96" s="63"/>
      <c r="AF96" s="16"/>
      <c r="AG96" s="139"/>
    </row>
    <row r="97" spans="1:33" x14ac:dyDescent="0.3">
      <c r="A97" s="63"/>
      <c r="AF97" s="16"/>
      <c r="AG97" s="139"/>
    </row>
    <row r="98" spans="1:33" x14ac:dyDescent="0.3">
      <c r="A98" s="63"/>
      <c r="AF98" s="16"/>
      <c r="AG98" s="139"/>
    </row>
    <row r="99" spans="1:33" x14ac:dyDescent="0.3">
      <c r="A99" s="63"/>
      <c r="AF99" s="16"/>
      <c r="AG99" s="139"/>
    </row>
    <row r="100" spans="1:33" x14ac:dyDescent="0.3">
      <c r="A100" s="63"/>
      <c r="AF100" s="16"/>
      <c r="AG100" s="139"/>
    </row>
    <row r="101" spans="1:33" x14ac:dyDescent="0.3">
      <c r="A101" s="63"/>
      <c r="AF101" s="16"/>
      <c r="AG101" s="139"/>
    </row>
    <row r="102" spans="1:33" x14ac:dyDescent="0.3">
      <c r="A102" s="63"/>
      <c r="AF102" s="16"/>
      <c r="AG102" s="139"/>
    </row>
    <row r="103" spans="1:33" x14ac:dyDescent="0.3">
      <c r="A103" s="63"/>
      <c r="AF103" s="16"/>
      <c r="AG103" s="139"/>
    </row>
    <row r="104" spans="1:33" x14ac:dyDescent="0.3">
      <c r="A104" s="63"/>
      <c r="AF104" s="16"/>
      <c r="AG104" s="139"/>
    </row>
    <row r="105" spans="1:33" x14ac:dyDescent="0.3">
      <c r="A105" s="63"/>
      <c r="AF105" s="16"/>
      <c r="AG105" s="139"/>
    </row>
    <row r="106" spans="1:33" x14ac:dyDescent="0.3">
      <c r="A106" s="63"/>
      <c r="AF106" s="16"/>
      <c r="AG106" s="139"/>
    </row>
    <row r="107" spans="1:33" x14ac:dyDescent="0.3">
      <c r="A107" s="63"/>
      <c r="AF107" s="16"/>
      <c r="AG107" s="139"/>
    </row>
    <row r="108" spans="1:33" x14ac:dyDescent="0.3">
      <c r="A108" s="63"/>
      <c r="AF108" s="16"/>
      <c r="AG108" s="139"/>
    </row>
    <row r="109" spans="1:33" x14ac:dyDescent="0.3">
      <c r="A109" s="63"/>
      <c r="AF109" s="16"/>
      <c r="AG109" s="139"/>
    </row>
    <row r="110" spans="1:33" x14ac:dyDescent="0.3">
      <c r="A110" s="63"/>
      <c r="AF110" s="16"/>
      <c r="AG110" s="139"/>
    </row>
    <row r="111" spans="1:33" x14ac:dyDescent="0.3">
      <c r="A111" s="63"/>
      <c r="AF111" s="16"/>
      <c r="AG111" s="139"/>
    </row>
    <row r="112" spans="1:33" x14ac:dyDescent="0.3">
      <c r="A112" s="63"/>
      <c r="AF112" s="16"/>
      <c r="AG112" s="139"/>
    </row>
    <row r="113" spans="1:33" x14ac:dyDescent="0.3">
      <c r="A113" s="63"/>
      <c r="AF113" s="16"/>
      <c r="AG113" s="139"/>
    </row>
    <row r="114" spans="1:33" x14ac:dyDescent="0.3">
      <c r="A114" s="63"/>
      <c r="AF114" s="16"/>
      <c r="AG114" s="139"/>
    </row>
    <row r="115" spans="1:33" x14ac:dyDescent="0.3">
      <c r="A115" s="63"/>
      <c r="AF115" s="16"/>
      <c r="AG115" s="139"/>
    </row>
    <row r="116" spans="1:33" x14ac:dyDescent="0.3">
      <c r="A116" s="63"/>
      <c r="AF116" s="16"/>
      <c r="AG116" s="139"/>
    </row>
    <row r="117" spans="1:33" x14ac:dyDescent="0.3">
      <c r="A117" s="63"/>
      <c r="AF117" s="16"/>
      <c r="AG117" s="139"/>
    </row>
    <row r="118" spans="1:33" x14ac:dyDescent="0.3">
      <c r="A118" s="63"/>
      <c r="AF118" s="16"/>
      <c r="AG118" s="139"/>
    </row>
    <row r="119" spans="1:33" x14ac:dyDescent="0.3">
      <c r="A119" s="63"/>
      <c r="AF119" s="16"/>
      <c r="AG119" s="139"/>
    </row>
    <row r="120" spans="1:33" x14ac:dyDescent="0.3">
      <c r="A120" s="63"/>
      <c r="AF120" s="16"/>
      <c r="AG120" s="139"/>
    </row>
    <row r="121" spans="1:33" x14ac:dyDescent="0.3">
      <c r="A121" s="63"/>
      <c r="AF121" s="16"/>
      <c r="AG121" s="139"/>
    </row>
    <row r="122" spans="1:33" x14ac:dyDescent="0.3">
      <c r="A122" s="63"/>
      <c r="AF122" s="16"/>
      <c r="AG122" s="139"/>
    </row>
    <row r="123" spans="1:33" x14ac:dyDescent="0.3">
      <c r="A123" s="63"/>
      <c r="AF123" s="16"/>
      <c r="AG123" s="139"/>
    </row>
    <row r="124" spans="1:33" x14ac:dyDescent="0.3">
      <c r="A124" s="63"/>
      <c r="AF124" s="16"/>
      <c r="AG124" s="139"/>
    </row>
    <row r="125" spans="1:33" x14ac:dyDescent="0.3">
      <c r="A125" s="63"/>
      <c r="AF125" s="16"/>
      <c r="AG125" s="139"/>
    </row>
    <row r="126" spans="1:33" x14ac:dyDescent="0.3">
      <c r="A126" s="63"/>
      <c r="AF126" s="16"/>
      <c r="AG126" s="139"/>
    </row>
    <row r="127" spans="1:33" x14ac:dyDescent="0.3">
      <c r="A127" s="63"/>
      <c r="AF127" s="16"/>
      <c r="AG127" s="139"/>
    </row>
    <row r="128" spans="1:33" x14ac:dyDescent="0.3">
      <c r="A128" s="63"/>
      <c r="AF128" s="16"/>
      <c r="AG128" s="139"/>
    </row>
    <row r="129" spans="1:33" x14ac:dyDescent="0.3">
      <c r="A129" s="63"/>
      <c r="AF129" s="16"/>
      <c r="AG129" s="139"/>
    </row>
    <row r="130" spans="1:33" x14ac:dyDescent="0.3">
      <c r="A130" s="63"/>
      <c r="AF130" s="16"/>
      <c r="AG130" s="139"/>
    </row>
    <row r="131" spans="1:33" x14ac:dyDescent="0.3">
      <c r="A131" s="63"/>
      <c r="AF131" s="16"/>
      <c r="AG131" s="139"/>
    </row>
    <row r="132" spans="1:33" x14ac:dyDescent="0.3">
      <c r="A132" s="63"/>
      <c r="AF132" s="16"/>
      <c r="AG132" s="139"/>
    </row>
    <row r="133" spans="1:33" x14ac:dyDescent="0.3">
      <c r="A133" s="63"/>
      <c r="AF133" s="16"/>
      <c r="AG133" s="139"/>
    </row>
    <row r="134" spans="1:33" x14ac:dyDescent="0.3">
      <c r="A134" s="63"/>
      <c r="AF134" s="16"/>
      <c r="AG134" s="139"/>
    </row>
    <row r="135" spans="1:33" x14ac:dyDescent="0.3">
      <c r="A135" s="63"/>
      <c r="AF135" s="16"/>
      <c r="AG135" s="139"/>
    </row>
    <row r="136" spans="1:33" x14ac:dyDescent="0.3">
      <c r="A136" s="63"/>
      <c r="AF136" s="16"/>
      <c r="AG136" s="139"/>
    </row>
    <row r="137" spans="1:33" x14ac:dyDescent="0.3">
      <c r="A137" s="63"/>
      <c r="AF137" s="16"/>
      <c r="AG137" s="139"/>
    </row>
    <row r="138" spans="1:33" x14ac:dyDescent="0.3">
      <c r="A138" s="63"/>
      <c r="AF138" s="16"/>
      <c r="AG138" s="139"/>
    </row>
    <row r="139" spans="1:33" x14ac:dyDescent="0.3">
      <c r="A139" s="63"/>
      <c r="AF139" s="16"/>
      <c r="AG139" s="139"/>
    </row>
    <row r="140" spans="1:33" x14ac:dyDescent="0.3">
      <c r="A140" s="63"/>
      <c r="AF140" s="16"/>
      <c r="AG140" s="139"/>
    </row>
    <row r="141" spans="1:33" x14ac:dyDescent="0.3">
      <c r="A141" s="63"/>
      <c r="AF141" s="16"/>
      <c r="AG141" s="139"/>
    </row>
    <row r="142" spans="1:33" x14ac:dyDescent="0.3">
      <c r="A142" s="63"/>
      <c r="AF142" s="16"/>
      <c r="AG142" s="139"/>
    </row>
    <row r="143" spans="1:33" x14ac:dyDescent="0.3">
      <c r="A143" s="63"/>
      <c r="AF143" s="16"/>
      <c r="AG143" s="139"/>
    </row>
    <row r="144" spans="1:33" x14ac:dyDescent="0.3">
      <c r="A144" s="63"/>
      <c r="AF144" s="16"/>
      <c r="AG144" s="139"/>
    </row>
    <row r="145" spans="1:33" x14ac:dyDescent="0.3">
      <c r="A145" s="63"/>
      <c r="AF145" s="16"/>
      <c r="AG145" s="139"/>
    </row>
    <row r="146" spans="1:33" x14ac:dyDescent="0.3">
      <c r="A146" s="63"/>
      <c r="AF146" s="16"/>
      <c r="AG146" s="139"/>
    </row>
    <row r="147" spans="1:33" x14ac:dyDescent="0.3">
      <c r="A147" s="63"/>
      <c r="AF147" s="16"/>
      <c r="AG147" s="139"/>
    </row>
    <row r="148" spans="1:33" x14ac:dyDescent="0.3">
      <c r="A148" s="63"/>
      <c r="AF148" s="16"/>
      <c r="AG148" s="139"/>
    </row>
    <row r="149" spans="1:33" x14ac:dyDescent="0.3">
      <c r="A149" s="63"/>
      <c r="AF149" s="16"/>
      <c r="AG149" s="139"/>
    </row>
    <row r="150" spans="1:33" x14ac:dyDescent="0.3">
      <c r="A150" s="63"/>
      <c r="AF150" s="16"/>
      <c r="AG150" s="139"/>
    </row>
    <row r="151" spans="1:33" x14ac:dyDescent="0.3">
      <c r="A151" s="63"/>
      <c r="AF151" s="16"/>
      <c r="AG151" s="139"/>
    </row>
    <row r="152" spans="1:33" x14ac:dyDescent="0.3">
      <c r="A152" s="63"/>
      <c r="AF152" s="16"/>
      <c r="AG152" s="139"/>
    </row>
    <row r="153" spans="1:33" x14ac:dyDescent="0.3">
      <c r="A153" s="63"/>
      <c r="AF153" s="16"/>
      <c r="AG153" s="139"/>
    </row>
    <row r="154" spans="1:33" x14ac:dyDescent="0.3">
      <c r="A154" s="63"/>
      <c r="AF154" s="16"/>
      <c r="AG154" s="139"/>
    </row>
    <row r="155" spans="1:33" x14ac:dyDescent="0.3">
      <c r="A155" s="63"/>
      <c r="AF155" s="16"/>
      <c r="AG155" s="139"/>
    </row>
    <row r="156" spans="1:33" x14ac:dyDescent="0.3">
      <c r="A156" s="63"/>
      <c r="AF156" s="16"/>
      <c r="AG156" s="139"/>
    </row>
    <row r="157" spans="1:33" x14ac:dyDescent="0.3">
      <c r="A157" s="63"/>
      <c r="AF157" s="16"/>
      <c r="AG157" s="139"/>
    </row>
    <row r="158" spans="1:33" x14ac:dyDescent="0.3">
      <c r="A158" s="63"/>
      <c r="AF158" s="16"/>
      <c r="AG158" s="139"/>
    </row>
    <row r="159" spans="1:33" x14ac:dyDescent="0.3">
      <c r="A159" s="63"/>
      <c r="AF159" s="16"/>
      <c r="AG159" s="139"/>
    </row>
    <row r="160" spans="1:33" x14ac:dyDescent="0.3">
      <c r="A160" s="63"/>
      <c r="AF160" s="16"/>
      <c r="AG160" s="139"/>
    </row>
    <row r="161" spans="1:33" x14ac:dyDescent="0.3">
      <c r="A161" s="63"/>
      <c r="AF161" s="16"/>
      <c r="AG161" s="139"/>
    </row>
    <row r="162" spans="1:33" x14ac:dyDescent="0.3">
      <c r="A162" s="63"/>
      <c r="AF162" s="16"/>
      <c r="AG162" s="139"/>
    </row>
    <row r="163" spans="1:33" x14ac:dyDescent="0.3">
      <c r="A163" s="63"/>
      <c r="AF163" s="16"/>
      <c r="AG163" s="139"/>
    </row>
    <row r="164" spans="1:33" x14ac:dyDescent="0.3">
      <c r="A164" s="63"/>
      <c r="AF164" s="16"/>
      <c r="AG164" s="139"/>
    </row>
    <row r="165" spans="1:33" x14ac:dyDescent="0.3">
      <c r="A165" s="63"/>
      <c r="AF165" s="16"/>
      <c r="AG165" s="139"/>
    </row>
    <row r="166" spans="1:33" x14ac:dyDescent="0.3">
      <c r="A166" s="63"/>
      <c r="AF166" s="16"/>
      <c r="AG166" s="139"/>
    </row>
    <row r="167" spans="1:33" x14ac:dyDescent="0.3">
      <c r="A167" s="63"/>
      <c r="AF167" s="16"/>
      <c r="AG167" s="139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K21" sqref="K21"/>
    </sheetView>
  </sheetViews>
  <sheetFormatPr defaultColWidth="7.8984375" defaultRowHeight="15.6" x14ac:dyDescent="0.3"/>
  <cols>
    <col min="1" max="1" width="1.796875" style="24" customWidth="1"/>
    <col min="2" max="2" width="6" style="116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496" t="s">
        <v>90</v>
      </c>
      <c r="C6" s="497"/>
      <c r="D6" s="492" t="s">
        <v>115</v>
      </c>
      <c r="E6" s="493"/>
      <c r="F6" s="493"/>
      <c r="G6" s="494"/>
    </row>
    <row r="7" spans="2:7" x14ac:dyDescent="0.3">
      <c r="B7" s="498"/>
      <c r="C7" s="499"/>
      <c r="D7" s="470">
        <v>44286</v>
      </c>
      <c r="E7" s="472">
        <v>44651</v>
      </c>
      <c r="F7" s="488" t="s">
        <v>32</v>
      </c>
      <c r="G7" s="490" t="s">
        <v>97</v>
      </c>
    </row>
    <row r="8" spans="2:7" ht="16.2" thickBot="1" x14ac:dyDescent="0.35">
      <c r="B8" s="500"/>
      <c r="C8" s="501"/>
      <c r="D8" s="471"/>
      <c r="E8" s="473"/>
      <c r="F8" s="489"/>
      <c r="G8" s="491"/>
    </row>
    <row r="9" spans="2:7" x14ac:dyDescent="0.3">
      <c r="B9" s="476" t="s">
        <v>91</v>
      </c>
      <c r="C9" s="477"/>
      <c r="D9" s="468">
        <v>5939</v>
      </c>
      <c r="E9" s="474">
        <f>D21</f>
        <v>6730.9800000000014</v>
      </c>
      <c r="F9" s="506">
        <f>SUM(E9-D9)</f>
        <v>791.98000000000138</v>
      </c>
      <c r="G9" s="502">
        <f>SUM(F9/D9)</f>
        <v>0.13335241623168906</v>
      </c>
    </row>
    <row r="10" spans="2:7" x14ac:dyDescent="0.3">
      <c r="B10" s="464"/>
      <c r="C10" s="465"/>
      <c r="D10" s="469"/>
      <c r="E10" s="475"/>
      <c r="F10" s="486"/>
      <c r="G10" s="503"/>
    </row>
    <row r="11" spans="2:7" x14ac:dyDescent="0.3">
      <c r="B11" s="464" t="s">
        <v>92</v>
      </c>
      <c r="C11" s="465"/>
      <c r="D11" s="482">
        <v>7900</v>
      </c>
      <c r="E11" s="480">
        <f>'Income 21-22'!E23</f>
        <v>10000</v>
      </c>
      <c r="F11" s="485">
        <f t="shared" ref="F11" si="0">SUM(E11-D11)</f>
        <v>2100</v>
      </c>
      <c r="G11" s="503">
        <f t="shared" ref="G11" si="1">SUM(F11/D11)</f>
        <v>0.26582278481012656</v>
      </c>
    </row>
    <row r="12" spans="2:7" x14ac:dyDescent="0.3">
      <c r="B12" s="464"/>
      <c r="C12" s="465"/>
      <c r="D12" s="482"/>
      <c r="E12" s="480"/>
      <c r="F12" s="486"/>
      <c r="G12" s="503"/>
    </row>
    <row r="13" spans="2:7" x14ac:dyDescent="0.3">
      <c r="B13" s="464" t="s">
        <v>93</v>
      </c>
      <c r="C13" s="465"/>
      <c r="D13" s="482">
        <v>7236.0899999999992</v>
      </c>
      <c r="E13" s="480">
        <f>'Income 21-22'!E24</f>
        <v>7720.7800000000007</v>
      </c>
      <c r="F13" s="485">
        <f t="shared" ref="F13" si="2">SUM(E13-D13)</f>
        <v>484.69000000000142</v>
      </c>
      <c r="G13" s="503">
        <f t="shared" ref="G13" si="3">SUM(F13/D13)</f>
        <v>6.6982306743006439E-2</v>
      </c>
    </row>
    <row r="14" spans="2:7" ht="16.2" thickBot="1" x14ac:dyDescent="0.35">
      <c r="B14" s="466"/>
      <c r="C14" s="467"/>
      <c r="D14" s="483"/>
      <c r="E14" s="481"/>
      <c r="F14" s="495"/>
      <c r="G14" s="504"/>
    </row>
    <row r="15" spans="2:7" x14ac:dyDescent="0.3">
      <c r="B15" s="478" t="s">
        <v>165</v>
      </c>
      <c r="C15" s="479"/>
      <c r="D15" s="484">
        <v>1348.6399999999999</v>
      </c>
      <c r="E15" s="487">
        <f>'Expend 21-22'!C66</f>
        <v>3044.1700000000005</v>
      </c>
      <c r="F15" s="507">
        <f t="shared" ref="F15" si="4">SUM(E15-D15)</f>
        <v>1695.5300000000007</v>
      </c>
      <c r="G15" s="505">
        <f t="shared" ref="G15" si="5">SUM(F15/D15)</f>
        <v>1.257214675524974</v>
      </c>
    </row>
    <row r="16" spans="2:7" x14ac:dyDescent="0.3">
      <c r="B16" s="464"/>
      <c r="C16" s="465"/>
      <c r="D16" s="482"/>
      <c r="E16" s="480"/>
      <c r="F16" s="486"/>
      <c r="G16" s="503"/>
    </row>
    <row r="17" spans="2:7" x14ac:dyDescent="0.3">
      <c r="B17" s="464" t="s">
        <v>94</v>
      </c>
      <c r="C17" s="465"/>
      <c r="D17" s="482">
        <v>0</v>
      </c>
      <c r="E17" s="480">
        <v>0</v>
      </c>
      <c r="F17" s="485">
        <f t="shared" ref="F17" si="6">SUM(E17-D17)</f>
        <v>0</v>
      </c>
      <c r="G17" s="503" t="e">
        <f t="shared" ref="G17" si="7">SUM(F17/D17)</f>
        <v>#DIV/0!</v>
      </c>
    </row>
    <row r="18" spans="2:7" x14ac:dyDescent="0.3">
      <c r="B18" s="464"/>
      <c r="C18" s="465"/>
      <c r="D18" s="482"/>
      <c r="E18" s="480"/>
      <c r="F18" s="486"/>
      <c r="G18" s="503"/>
    </row>
    <row r="19" spans="2:7" x14ac:dyDescent="0.3">
      <c r="B19" s="464" t="s">
        <v>95</v>
      </c>
      <c r="C19" s="465"/>
      <c r="D19" s="482">
        <v>12995.47</v>
      </c>
      <c r="E19" s="480">
        <f>'Expend 21-22'!C68</f>
        <v>10918.38</v>
      </c>
      <c r="F19" s="485">
        <f t="shared" ref="F19" si="8">SUM(E19-D19)</f>
        <v>-2077.09</v>
      </c>
      <c r="G19" s="503">
        <f t="shared" ref="G19" si="9">SUM(F19/D19)</f>
        <v>-0.15983184909818576</v>
      </c>
    </row>
    <row r="20" spans="2:7" x14ac:dyDescent="0.3">
      <c r="B20" s="464"/>
      <c r="C20" s="465"/>
      <c r="D20" s="482"/>
      <c r="E20" s="480"/>
      <c r="F20" s="486"/>
      <c r="G20" s="503"/>
    </row>
    <row r="21" spans="2:7" x14ac:dyDescent="0.3">
      <c r="B21" s="464" t="s">
        <v>96</v>
      </c>
      <c r="C21" s="465"/>
      <c r="D21" s="482">
        <v>6730.9800000000014</v>
      </c>
      <c r="E21" s="480">
        <f>E28</f>
        <v>10489.210000000003</v>
      </c>
      <c r="F21" s="485">
        <f t="shared" ref="F21" si="10">SUM(E21-D21)</f>
        <v>3758.2300000000014</v>
      </c>
      <c r="G21" s="503">
        <f t="shared" ref="G21" si="11">SUM(F21/D21)</f>
        <v>0.55834811572757614</v>
      </c>
    </row>
    <row r="22" spans="2:7" ht="16.2" thickBot="1" x14ac:dyDescent="0.35">
      <c r="B22" s="466"/>
      <c r="C22" s="467"/>
      <c r="D22" s="483"/>
      <c r="E22" s="481"/>
      <c r="F22" s="495"/>
      <c r="G22" s="504"/>
    </row>
    <row r="23" spans="2:7" ht="16.2" thickBot="1" x14ac:dyDescent="0.35"/>
    <row r="24" spans="2:7" ht="16.2" thickBot="1" x14ac:dyDescent="0.35">
      <c r="D24" s="124"/>
      <c r="E24" s="125" t="s">
        <v>45</v>
      </c>
    </row>
    <row r="26" spans="2:7" x14ac:dyDescent="0.3">
      <c r="C26" s="153" t="s">
        <v>101</v>
      </c>
      <c r="D26" s="152">
        <f>SUM(D9:D14)</f>
        <v>21075.09</v>
      </c>
      <c r="E26" s="152">
        <f>SUM(E9:E14)</f>
        <v>24451.760000000002</v>
      </c>
    </row>
    <row r="27" spans="2:7" x14ac:dyDescent="0.3">
      <c r="C27" s="153" t="s">
        <v>102</v>
      </c>
      <c r="D27" s="152">
        <f>SUM(D15:D20)</f>
        <v>14344.109999999999</v>
      </c>
      <c r="E27" s="152">
        <f>SUM(E15:E20)</f>
        <v>13962.55</v>
      </c>
    </row>
    <row r="28" spans="2:7" x14ac:dyDescent="0.3">
      <c r="C28" s="153" t="s">
        <v>103</v>
      </c>
      <c r="D28" s="152">
        <f>SUM(D26-D27)</f>
        <v>6730.9800000000014</v>
      </c>
      <c r="E28" s="152">
        <f>SUM(E26-E27)</f>
        <v>10489.210000000003</v>
      </c>
    </row>
  </sheetData>
  <mergeCells count="41"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9C0D-C089-4B0F-84C8-7F3BA615F58B}">
  <dimension ref="A1:O54"/>
  <sheetViews>
    <sheetView workbookViewId="0">
      <selection activeCell="M18" sqref="M18"/>
    </sheetView>
  </sheetViews>
  <sheetFormatPr defaultColWidth="7.8984375" defaultRowHeight="15.6" x14ac:dyDescent="0.3"/>
  <cols>
    <col min="1" max="1" width="4" style="24" customWidth="1"/>
    <col min="2" max="2" width="6" style="258" customWidth="1"/>
    <col min="3" max="3" width="21.3984375" style="24" customWidth="1"/>
    <col min="4" max="4" width="13.796875" style="24" customWidth="1"/>
    <col min="5" max="5" width="0.69921875" style="24" customWidth="1"/>
    <col min="6" max="6" width="13.5" style="24" customWidth="1"/>
    <col min="7" max="7" width="12.5" style="70" customWidth="1"/>
    <col min="8" max="8" width="12.3984375" style="24" customWidth="1"/>
    <col min="9" max="9" width="12.5" style="24" customWidth="1"/>
    <col min="10" max="10" width="4.59765625" style="24" customWidth="1"/>
    <col min="11" max="16384" width="7.8984375" style="24"/>
  </cols>
  <sheetData>
    <row r="1" spans="1:11" x14ac:dyDescent="0.3">
      <c r="A1" s="350"/>
    </row>
    <row r="2" spans="1:11" x14ac:dyDescent="0.3">
      <c r="A2" s="350"/>
    </row>
    <row r="3" spans="1:11" x14ac:dyDescent="0.3">
      <c r="A3" s="350"/>
    </row>
    <row r="4" spans="1:11" ht="16.2" thickBot="1" x14ac:dyDescent="0.35">
      <c r="A4" s="350"/>
    </row>
    <row r="5" spans="1:11" ht="29.4" thickBot="1" x14ac:dyDescent="0.35">
      <c r="A5" s="351" t="s">
        <v>183</v>
      </c>
      <c r="B5" s="352"/>
      <c r="C5" s="352"/>
      <c r="D5" s="352"/>
      <c r="E5" s="352"/>
      <c r="F5" s="352"/>
      <c r="G5" s="352"/>
      <c r="H5" s="352"/>
      <c r="I5" s="352"/>
      <c r="J5" s="353"/>
    </row>
    <row r="6" spans="1:11" ht="4.2" customHeight="1" thickBot="1" x14ac:dyDescent="0.55000000000000004">
      <c r="A6" s="30"/>
      <c r="B6" s="41"/>
      <c r="C6" s="41"/>
      <c r="D6" s="41"/>
      <c r="E6" s="41"/>
      <c r="F6" s="41"/>
      <c r="G6" s="184"/>
      <c r="H6" s="41"/>
      <c r="I6" s="41"/>
      <c r="J6" s="41"/>
    </row>
    <row r="7" spans="1:11" ht="35.4" customHeight="1" thickBot="1" x14ac:dyDescent="0.55000000000000004">
      <c r="A7" s="30"/>
      <c r="B7" s="41"/>
      <c r="C7" s="41"/>
      <c r="D7" s="320" t="s">
        <v>185</v>
      </c>
      <c r="E7" s="510"/>
      <c r="F7" s="319" t="s">
        <v>189</v>
      </c>
      <c r="G7" s="279" t="s">
        <v>190</v>
      </c>
      <c r="H7" s="273" t="s">
        <v>7</v>
      </c>
      <c r="I7" s="280" t="s">
        <v>7</v>
      </c>
      <c r="J7" s="41"/>
    </row>
    <row r="8" spans="1:11" ht="22.8" customHeight="1" x14ac:dyDescent="0.3">
      <c r="A8" s="30"/>
      <c r="B8" s="185" t="s">
        <v>17</v>
      </c>
      <c r="C8" s="186" t="s">
        <v>12</v>
      </c>
      <c r="D8" s="265" t="s">
        <v>184</v>
      </c>
      <c r="E8" s="511"/>
      <c r="F8" s="296" t="s">
        <v>133</v>
      </c>
      <c r="G8" s="337" t="s">
        <v>133</v>
      </c>
      <c r="H8" s="338" t="s">
        <v>112</v>
      </c>
      <c r="I8" s="339" t="s">
        <v>134</v>
      </c>
      <c r="J8" s="30"/>
    </row>
    <row r="9" spans="1:11" s="195" customFormat="1" ht="18.600000000000001" customHeight="1" x14ac:dyDescent="0.3">
      <c r="A9" s="190"/>
      <c r="B9" s="191" t="s">
        <v>18</v>
      </c>
      <c r="C9" s="346" t="s">
        <v>59</v>
      </c>
      <c r="D9" s="266">
        <v>13500</v>
      </c>
      <c r="E9" s="511"/>
      <c r="F9" s="297">
        <v>10000</v>
      </c>
      <c r="G9" s="276">
        <v>10000</v>
      </c>
      <c r="H9" s="281">
        <v>7950</v>
      </c>
      <c r="I9" s="284">
        <v>25959</v>
      </c>
      <c r="J9" s="190"/>
    </row>
    <row r="10" spans="1:11" s="195" customFormat="1" ht="18.600000000000001" customHeight="1" x14ac:dyDescent="0.3">
      <c r="A10" s="190"/>
      <c r="B10" s="191" t="s">
        <v>19</v>
      </c>
      <c r="C10" s="346" t="s">
        <v>83</v>
      </c>
      <c r="D10" s="266">
        <v>500</v>
      </c>
      <c r="E10" s="511"/>
      <c r="F10" s="297">
        <v>948.19</v>
      </c>
      <c r="G10" s="276">
        <v>400</v>
      </c>
      <c r="H10" s="281">
        <v>738.96</v>
      </c>
      <c r="I10" s="284">
        <v>1298.78</v>
      </c>
      <c r="J10" s="190"/>
    </row>
    <row r="11" spans="1:11" s="195" customFormat="1" ht="18.600000000000001" customHeight="1" thickBot="1" x14ac:dyDescent="0.35">
      <c r="A11" s="190"/>
      <c r="B11" s="196" t="s">
        <v>20</v>
      </c>
      <c r="C11" s="347" t="s">
        <v>87</v>
      </c>
      <c r="D11" s="267">
        <v>50</v>
      </c>
      <c r="E11" s="511"/>
      <c r="F11" s="297">
        <v>5265</v>
      </c>
      <c r="G11" s="277">
        <v>50</v>
      </c>
      <c r="H11" s="282">
        <v>38.4</v>
      </c>
      <c r="I11" s="285">
        <v>488.5</v>
      </c>
      <c r="J11" s="190"/>
    </row>
    <row r="12" spans="1:11" s="195" customFormat="1" ht="18.600000000000001" customHeight="1" thickBot="1" x14ac:dyDescent="0.35">
      <c r="A12" s="190"/>
      <c r="B12" s="200"/>
      <c r="C12" s="201" t="s">
        <v>135</v>
      </c>
      <c r="D12" s="268">
        <f t="shared" ref="D12:F12" si="0">SUM(D9:D11)</f>
        <v>14050</v>
      </c>
      <c r="E12" s="512"/>
      <c r="F12" s="298">
        <f t="shared" si="0"/>
        <v>16213.19</v>
      </c>
      <c r="G12" s="202">
        <f>SUM(G9:G11)</f>
        <v>10450</v>
      </c>
      <c r="H12" s="283">
        <f>SUM(H9:H11)</f>
        <v>8727.3599999999988</v>
      </c>
      <c r="I12" s="203">
        <f>SUM(I9:I11)</f>
        <v>27746.28</v>
      </c>
      <c r="J12" s="190"/>
    </row>
    <row r="13" spans="1:11" ht="7.2" customHeight="1" thickBot="1" x14ac:dyDescent="0.35">
      <c r="A13" s="30"/>
      <c r="B13" s="30"/>
      <c r="C13" s="30"/>
      <c r="D13" s="30"/>
      <c r="E13" s="30"/>
      <c r="F13" s="299"/>
      <c r="G13" s="205"/>
      <c r="H13" s="30"/>
      <c r="I13" s="30"/>
      <c r="J13" s="30"/>
    </row>
    <row r="14" spans="1:11" ht="23.4" customHeight="1" thickBot="1" x14ac:dyDescent="0.35">
      <c r="A14" s="30"/>
      <c r="B14" s="185" t="s">
        <v>17</v>
      </c>
      <c r="C14" s="206" t="s">
        <v>136</v>
      </c>
      <c r="D14" s="265" t="s">
        <v>184</v>
      </c>
      <c r="E14" s="513"/>
      <c r="F14" s="341" t="s">
        <v>133</v>
      </c>
      <c r="G14" s="337" t="s">
        <v>133</v>
      </c>
      <c r="H14" s="338" t="s">
        <v>112</v>
      </c>
      <c r="I14" s="339" t="s">
        <v>134</v>
      </c>
      <c r="J14" s="30"/>
      <c r="K14" s="264"/>
    </row>
    <row r="15" spans="1:11" ht="18" customHeight="1" x14ac:dyDescent="0.3">
      <c r="A15" s="30"/>
      <c r="B15" s="42" t="s">
        <v>21</v>
      </c>
      <c r="C15" s="240" t="s">
        <v>55</v>
      </c>
      <c r="D15" s="266">
        <v>180</v>
      </c>
      <c r="E15" s="514"/>
      <c r="F15" s="340">
        <v>174.76</v>
      </c>
      <c r="G15" s="276">
        <v>180</v>
      </c>
      <c r="H15" s="281">
        <v>169.3</v>
      </c>
      <c r="I15" s="284">
        <v>160.86000000000001</v>
      </c>
      <c r="J15" s="30"/>
    </row>
    <row r="16" spans="1:11" ht="18" customHeight="1" x14ac:dyDescent="0.3">
      <c r="A16" s="30"/>
      <c r="B16" s="42" t="s">
        <v>22</v>
      </c>
      <c r="C16" s="240" t="s">
        <v>11</v>
      </c>
      <c r="D16" s="266">
        <v>340</v>
      </c>
      <c r="E16" s="514"/>
      <c r="F16" s="300">
        <v>337.84</v>
      </c>
      <c r="G16" s="276">
        <v>225</v>
      </c>
      <c r="H16" s="281">
        <v>225</v>
      </c>
      <c r="I16" s="284">
        <v>218</v>
      </c>
      <c r="J16" s="30"/>
    </row>
    <row r="17" spans="1:15" ht="18" customHeight="1" x14ac:dyDescent="0.3">
      <c r="A17" s="30"/>
      <c r="B17" s="42" t="s">
        <v>23</v>
      </c>
      <c r="C17" s="240" t="s">
        <v>65</v>
      </c>
      <c r="D17" s="266">
        <v>300</v>
      </c>
      <c r="E17" s="514"/>
      <c r="F17" s="300">
        <v>300</v>
      </c>
      <c r="G17" s="276">
        <v>250</v>
      </c>
      <c r="H17" s="281">
        <v>250</v>
      </c>
      <c r="I17" s="284">
        <v>250</v>
      </c>
      <c r="J17" s="30"/>
      <c r="O17" s="24">
        <v>6</v>
      </c>
    </row>
    <row r="18" spans="1:15" ht="18" customHeight="1" x14ac:dyDescent="0.3">
      <c r="A18" s="30"/>
      <c r="B18" s="42" t="s">
        <v>24</v>
      </c>
      <c r="C18" s="240" t="s">
        <v>66</v>
      </c>
      <c r="D18" s="266">
        <v>310</v>
      </c>
      <c r="E18" s="514"/>
      <c r="F18" s="300">
        <v>0</v>
      </c>
      <c r="G18" s="276">
        <v>310</v>
      </c>
      <c r="H18" s="281">
        <v>295</v>
      </c>
      <c r="I18" s="284">
        <v>286.69</v>
      </c>
      <c r="J18" s="30"/>
    </row>
    <row r="19" spans="1:15" ht="18" customHeight="1" x14ac:dyDescent="0.3">
      <c r="A19" s="30"/>
      <c r="B19" s="42" t="s">
        <v>25</v>
      </c>
      <c r="C19" s="240" t="s">
        <v>67</v>
      </c>
      <c r="D19" s="266">
        <v>200</v>
      </c>
      <c r="E19" s="514"/>
      <c r="F19" s="300">
        <v>221.7</v>
      </c>
      <c r="G19" s="276">
        <v>200</v>
      </c>
      <c r="H19" s="281">
        <v>60</v>
      </c>
      <c r="I19" s="284">
        <v>184.8</v>
      </c>
      <c r="J19" s="30"/>
    </row>
    <row r="20" spans="1:15" ht="21.6" customHeight="1" x14ac:dyDescent="0.3">
      <c r="A20" s="30"/>
      <c r="B20" s="42" t="s">
        <v>26</v>
      </c>
      <c r="C20" s="249" t="s">
        <v>154</v>
      </c>
      <c r="D20" s="270">
        <v>3992</v>
      </c>
      <c r="E20" s="514"/>
      <c r="F20" s="300">
        <v>3992</v>
      </c>
      <c r="G20" s="276">
        <f>G47</f>
        <v>3253.6</v>
      </c>
      <c r="H20" s="281">
        <v>1400</v>
      </c>
      <c r="I20" s="284">
        <v>452.59</v>
      </c>
      <c r="J20" s="30"/>
    </row>
    <row r="21" spans="1:15" ht="22.2" customHeight="1" x14ac:dyDescent="0.3">
      <c r="A21" s="30"/>
      <c r="B21" s="191" t="s">
        <v>155</v>
      </c>
      <c r="C21" s="272" t="s">
        <v>187</v>
      </c>
      <c r="D21" s="270">
        <v>400</v>
      </c>
      <c r="E21" s="514"/>
      <c r="F21" s="300">
        <v>350</v>
      </c>
      <c r="G21" s="276">
        <v>0</v>
      </c>
      <c r="H21" s="281"/>
      <c r="I21" s="284"/>
      <c r="J21" s="30"/>
    </row>
    <row r="22" spans="1:15" ht="19.2" customHeight="1" x14ac:dyDescent="0.3">
      <c r="A22" s="30"/>
      <c r="B22" s="42" t="s">
        <v>27</v>
      </c>
      <c r="C22" s="240" t="s">
        <v>84</v>
      </c>
      <c r="D22" s="266">
        <v>0</v>
      </c>
      <c r="E22" s="514"/>
      <c r="F22" s="300">
        <v>0</v>
      </c>
      <c r="G22" s="276">
        <v>0</v>
      </c>
      <c r="H22" s="281">
        <v>3200</v>
      </c>
      <c r="I22" s="284">
        <v>0</v>
      </c>
      <c r="J22" s="30"/>
    </row>
    <row r="23" spans="1:15" ht="19.2" customHeight="1" x14ac:dyDescent="0.3">
      <c r="A23" s="30"/>
      <c r="B23" s="42" t="s">
        <v>28</v>
      </c>
      <c r="C23" s="240" t="s">
        <v>86</v>
      </c>
      <c r="D23" s="266">
        <v>100</v>
      </c>
      <c r="E23" s="514"/>
      <c r="F23" s="300">
        <v>463</v>
      </c>
      <c r="G23" s="276">
        <v>75</v>
      </c>
      <c r="H23" s="281">
        <v>50</v>
      </c>
      <c r="I23" s="284">
        <v>47.3</v>
      </c>
      <c r="J23" s="30"/>
    </row>
    <row r="24" spans="1:15" ht="19.2" customHeight="1" x14ac:dyDescent="0.3">
      <c r="A24" s="30"/>
      <c r="B24" s="42" t="s">
        <v>29</v>
      </c>
      <c r="C24" s="240" t="s">
        <v>61</v>
      </c>
      <c r="D24" s="266">
        <v>100</v>
      </c>
      <c r="E24" s="514"/>
      <c r="F24" s="300">
        <v>100</v>
      </c>
      <c r="G24" s="276">
        <v>100</v>
      </c>
      <c r="H24" s="281">
        <v>100</v>
      </c>
      <c r="I24" s="284">
        <v>0</v>
      </c>
      <c r="J24" s="30"/>
    </row>
    <row r="25" spans="1:15" ht="19.2" customHeight="1" x14ac:dyDescent="0.3">
      <c r="A25" s="30"/>
      <c r="B25" s="42" t="s">
        <v>30</v>
      </c>
      <c r="C25" s="240" t="s">
        <v>81</v>
      </c>
      <c r="D25" s="266">
        <v>1663</v>
      </c>
      <c r="E25" s="514"/>
      <c r="F25" s="300">
        <v>1663</v>
      </c>
      <c r="G25" s="276">
        <v>1663.44</v>
      </c>
      <c r="H25" s="281">
        <v>1663.44</v>
      </c>
      <c r="I25" s="284">
        <v>3063.44</v>
      </c>
      <c r="J25" s="30"/>
    </row>
    <row r="26" spans="1:15" ht="19.2" customHeight="1" x14ac:dyDescent="0.3">
      <c r="A26" s="30"/>
      <c r="B26" s="42" t="s">
        <v>31</v>
      </c>
      <c r="C26" s="240" t="s">
        <v>74</v>
      </c>
      <c r="D26" s="266">
        <v>200</v>
      </c>
      <c r="E26" s="514"/>
      <c r="F26" s="300">
        <v>5000</v>
      </c>
      <c r="G26" s="276">
        <v>200</v>
      </c>
      <c r="H26" s="281">
        <v>200</v>
      </c>
      <c r="I26" s="284">
        <v>293.89999999999998</v>
      </c>
      <c r="J26" s="30"/>
    </row>
    <row r="27" spans="1:15" ht="19.2" customHeight="1" x14ac:dyDescent="0.3">
      <c r="A27" s="30"/>
      <c r="B27" s="42" t="s">
        <v>68</v>
      </c>
      <c r="C27" s="240" t="s">
        <v>62</v>
      </c>
      <c r="D27" s="266">
        <v>340</v>
      </c>
      <c r="E27" s="514"/>
      <c r="F27" s="300">
        <v>340</v>
      </c>
      <c r="G27" s="276">
        <v>100</v>
      </c>
      <c r="H27" s="281">
        <v>100</v>
      </c>
      <c r="I27" s="284">
        <v>0</v>
      </c>
      <c r="J27" s="30"/>
    </row>
    <row r="28" spans="1:15" ht="19.2" customHeight="1" x14ac:dyDescent="0.3">
      <c r="A28" s="30"/>
      <c r="B28" s="42" t="s">
        <v>69</v>
      </c>
      <c r="C28" s="240" t="s">
        <v>63</v>
      </c>
      <c r="D28" s="266">
        <v>100</v>
      </c>
      <c r="E28" s="514"/>
      <c r="F28" s="300">
        <v>0</v>
      </c>
      <c r="G28" s="276">
        <v>100</v>
      </c>
      <c r="H28" s="281">
        <v>100</v>
      </c>
      <c r="I28" s="284">
        <v>71.989999999999995</v>
      </c>
      <c r="J28" s="30"/>
    </row>
    <row r="29" spans="1:15" ht="19.2" customHeight="1" x14ac:dyDescent="0.3">
      <c r="A29" s="30"/>
      <c r="B29" s="42" t="s">
        <v>70</v>
      </c>
      <c r="C29" s="240" t="s">
        <v>75</v>
      </c>
      <c r="D29" s="266">
        <v>0</v>
      </c>
      <c r="E29" s="514"/>
      <c r="F29" s="300">
        <v>0</v>
      </c>
      <c r="G29" s="276">
        <v>100</v>
      </c>
      <c r="H29" s="281">
        <v>100</v>
      </c>
      <c r="I29" s="284">
        <v>1</v>
      </c>
      <c r="J29" s="30"/>
    </row>
    <row r="30" spans="1:15" ht="19.2" customHeight="1" x14ac:dyDescent="0.3">
      <c r="A30" s="30"/>
      <c r="B30" s="42" t="s">
        <v>71</v>
      </c>
      <c r="C30" s="240" t="s">
        <v>64</v>
      </c>
      <c r="D30" s="266">
        <v>200</v>
      </c>
      <c r="E30" s="514"/>
      <c r="F30" s="300">
        <v>0</v>
      </c>
      <c r="G30" s="276">
        <v>200</v>
      </c>
      <c r="H30" s="281">
        <v>360</v>
      </c>
      <c r="I30" s="284">
        <v>384</v>
      </c>
      <c r="J30" s="30"/>
    </row>
    <row r="31" spans="1:15" ht="19.2" customHeight="1" x14ac:dyDescent="0.3">
      <c r="A31" s="30"/>
      <c r="B31" s="42" t="s">
        <v>72</v>
      </c>
      <c r="C31" s="240" t="s">
        <v>76</v>
      </c>
      <c r="D31" s="266">
        <v>45</v>
      </c>
      <c r="E31" s="514"/>
      <c r="F31" s="300">
        <v>45</v>
      </c>
      <c r="G31" s="276">
        <v>45</v>
      </c>
      <c r="H31" s="281">
        <v>50</v>
      </c>
      <c r="I31" s="284">
        <v>0</v>
      </c>
      <c r="J31" s="30"/>
    </row>
    <row r="32" spans="1:15" ht="19.2" customHeight="1" x14ac:dyDescent="0.3">
      <c r="A32" s="30"/>
      <c r="B32" s="42" t="s">
        <v>77</v>
      </c>
      <c r="C32" s="240" t="s">
        <v>79</v>
      </c>
      <c r="D32" s="266">
        <v>85</v>
      </c>
      <c r="E32" s="514"/>
      <c r="F32" s="300">
        <v>85</v>
      </c>
      <c r="G32" s="276">
        <v>75</v>
      </c>
      <c r="H32" s="281">
        <v>0</v>
      </c>
      <c r="I32" s="284">
        <v>0</v>
      </c>
      <c r="J32" s="30"/>
    </row>
    <row r="33" spans="1:10" ht="19.2" customHeight="1" x14ac:dyDescent="0.3">
      <c r="A33" s="30"/>
      <c r="B33" s="42" t="s">
        <v>78</v>
      </c>
      <c r="C33" s="241" t="s">
        <v>80</v>
      </c>
      <c r="D33" s="269">
        <v>3500</v>
      </c>
      <c r="E33" s="514"/>
      <c r="F33" s="300">
        <v>0</v>
      </c>
      <c r="G33" s="278">
        <v>0</v>
      </c>
      <c r="H33" s="286">
        <v>0</v>
      </c>
      <c r="I33" s="291">
        <v>0</v>
      </c>
      <c r="J33" s="30"/>
    </row>
    <row r="34" spans="1:10" ht="19.2" customHeight="1" x14ac:dyDescent="0.3">
      <c r="A34" s="30"/>
      <c r="B34" s="42" t="s">
        <v>89</v>
      </c>
      <c r="C34" s="242" t="s">
        <v>104</v>
      </c>
      <c r="D34" s="269">
        <v>0</v>
      </c>
      <c r="E34" s="514"/>
      <c r="F34" s="300">
        <v>0</v>
      </c>
      <c r="G34" s="278">
        <v>0</v>
      </c>
      <c r="H34" s="286">
        <v>0</v>
      </c>
      <c r="I34" s="291">
        <v>18000</v>
      </c>
      <c r="J34" s="30"/>
    </row>
    <row r="35" spans="1:10" ht="19.2" customHeight="1" thickBot="1" x14ac:dyDescent="0.35">
      <c r="A35" s="30"/>
      <c r="B35" s="42" t="s">
        <v>109</v>
      </c>
      <c r="C35" s="243" t="s">
        <v>110</v>
      </c>
      <c r="D35" s="267">
        <v>0</v>
      </c>
      <c r="E35" s="514"/>
      <c r="F35" s="336">
        <v>0</v>
      </c>
      <c r="G35" s="183">
        <v>0</v>
      </c>
      <c r="H35" s="287">
        <v>0</v>
      </c>
      <c r="I35" s="292">
        <v>0</v>
      </c>
      <c r="J35" s="30"/>
    </row>
    <row r="36" spans="1:10" ht="28.2" customHeight="1" thickBot="1" x14ac:dyDescent="0.35">
      <c r="A36" s="30"/>
      <c r="B36" s="30"/>
      <c r="C36" s="210" t="s">
        <v>140</v>
      </c>
      <c r="D36" s="211">
        <f t="shared" ref="D36:F36" si="1">SUM(D15:D35)</f>
        <v>12055</v>
      </c>
      <c r="E36" s="514"/>
      <c r="F36" s="301">
        <f t="shared" si="1"/>
        <v>13072.3</v>
      </c>
      <c r="G36" s="211">
        <f>SUM(G15:G35)</f>
        <v>7077.0400000000009</v>
      </c>
      <c r="H36" s="288">
        <f>SUM(H15:H35)</f>
        <v>8322.74</v>
      </c>
      <c r="I36" s="293">
        <f>SUM(I15:I35)</f>
        <v>23414.57</v>
      </c>
      <c r="J36" s="30"/>
    </row>
    <row r="37" spans="1:10" ht="29.4" customHeight="1" thickBot="1" x14ac:dyDescent="0.35">
      <c r="A37" s="30"/>
      <c r="B37" s="30"/>
      <c r="C37" s="214" t="s">
        <v>141</v>
      </c>
      <c r="D37" s="274">
        <v>1000</v>
      </c>
      <c r="E37" s="514"/>
      <c r="F37" s="302">
        <v>3000</v>
      </c>
      <c r="G37" s="275">
        <v>3000</v>
      </c>
      <c r="H37" s="289">
        <v>5500</v>
      </c>
      <c r="I37" s="294">
        <v>0</v>
      </c>
      <c r="J37" s="30"/>
    </row>
    <row r="38" spans="1:10" ht="27" customHeight="1" thickBot="1" x14ac:dyDescent="0.35">
      <c r="A38" s="30"/>
      <c r="B38" s="30"/>
      <c r="C38" s="218" t="s">
        <v>142</v>
      </c>
      <c r="D38" s="219">
        <f t="shared" ref="D38:F38" si="2">SUM(D37+D36)</f>
        <v>13055</v>
      </c>
      <c r="E38" s="515"/>
      <c r="F38" s="303">
        <f t="shared" si="2"/>
        <v>16072.3</v>
      </c>
      <c r="G38" s="219">
        <f>SUM(G37+G36)</f>
        <v>10077.040000000001</v>
      </c>
      <c r="H38" s="290">
        <f>SUM(H36:H37)</f>
        <v>13822.74</v>
      </c>
      <c r="I38" s="295">
        <f>SUM(I36:I37)</f>
        <v>23414.57</v>
      </c>
      <c r="J38" s="30"/>
    </row>
    <row r="39" spans="1:10" ht="6" customHeight="1" thickBot="1" x14ac:dyDescent="0.35">
      <c r="A39" s="30"/>
      <c r="B39" s="30"/>
      <c r="C39" s="357"/>
      <c r="D39" s="357"/>
      <c r="E39" s="357"/>
      <c r="F39" s="357"/>
      <c r="G39" s="357"/>
      <c r="H39" s="357"/>
      <c r="I39" s="357"/>
      <c r="J39" s="30"/>
    </row>
    <row r="40" spans="1:10" ht="23.4" customHeight="1" thickBot="1" x14ac:dyDescent="0.35">
      <c r="A40" s="30"/>
      <c r="B40" s="30"/>
      <c r="C40" s="222" t="s">
        <v>143</v>
      </c>
      <c r="D40" s="223">
        <f t="shared" ref="D40:F40" si="3">D12-D38</f>
        <v>995</v>
      </c>
      <c r="E40" s="342"/>
      <c r="F40" s="304">
        <f t="shared" si="3"/>
        <v>140.89000000000124</v>
      </c>
      <c r="G40" s="223">
        <f>G12-G38</f>
        <v>372.95999999999913</v>
      </c>
      <c r="H40" s="224">
        <f>H12-H38</f>
        <v>-5095.380000000001</v>
      </c>
      <c r="I40" s="225">
        <f>I12-I38</f>
        <v>4331.7099999999991</v>
      </c>
      <c r="J40" s="30"/>
    </row>
    <row r="41" spans="1:10" ht="6" customHeight="1" thickBot="1" x14ac:dyDescent="0.35">
      <c r="A41" s="30"/>
      <c r="B41" s="30"/>
      <c r="C41" s="30"/>
      <c r="D41" s="30"/>
      <c r="E41" s="30"/>
      <c r="F41" s="299"/>
      <c r="G41" s="205"/>
      <c r="H41" s="30"/>
      <c r="I41" s="30"/>
      <c r="J41" s="30"/>
    </row>
    <row r="42" spans="1:10" s="78" customFormat="1" ht="13.8" x14ac:dyDescent="0.3">
      <c r="A42" s="157"/>
      <c r="B42" s="157"/>
      <c r="C42" s="305" t="s">
        <v>144</v>
      </c>
      <c r="D42" s="329" t="s">
        <v>184</v>
      </c>
      <c r="E42" s="516"/>
      <c r="F42" s="323" t="s">
        <v>184</v>
      </c>
      <c r="G42" s="308" t="s">
        <v>133</v>
      </c>
      <c r="H42" s="315" t="s">
        <v>112</v>
      </c>
      <c r="I42" s="312" t="s">
        <v>134</v>
      </c>
      <c r="J42" s="157"/>
    </row>
    <row r="43" spans="1:10" s="78" customFormat="1" ht="15.6" customHeight="1" x14ac:dyDescent="0.3">
      <c r="A43" s="157"/>
      <c r="B43" s="157"/>
      <c r="C43" s="306" t="s">
        <v>145</v>
      </c>
      <c r="D43" s="330">
        <v>3380</v>
      </c>
      <c r="E43" s="517"/>
      <c r="F43" s="324">
        <v>3380</v>
      </c>
      <c r="G43" s="309">
        <v>2450</v>
      </c>
      <c r="H43" s="316">
        <v>1400</v>
      </c>
      <c r="I43" s="313">
        <v>452</v>
      </c>
      <c r="J43" s="157"/>
    </row>
    <row r="44" spans="1:10" s="78" customFormat="1" ht="15.6" customHeight="1" x14ac:dyDescent="0.3">
      <c r="A44" s="157"/>
      <c r="B44" s="157"/>
      <c r="C44" s="307" t="s">
        <v>146</v>
      </c>
      <c r="D44" s="331">
        <v>300</v>
      </c>
      <c r="E44" s="517"/>
      <c r="F44" s="325">
        <v>300</v>
      </c>
      <c r="G44" s="309">
        <v>200</v>
      </c>
      <c r="H44" s="316">
        <v>0</v>
      </c>
      <c r="I44" s="313">
        <v>0</v>
      </c>
      <c r="J44" s="157"/>
    </row>
    <row r="45" spans="1:10" s="78" customFormat="1" ht="15.6" customHeight="1" x14ac:dyDescent="0.3">
      <c r="A45" s="157"/>
      <c r="B45" s="157"/>
      <c r="C45" s="307" t="s">
        <v>147</v>
      </c>
      <c r="D45" s="331">
        <v>312</v>
      </c>
      <c r="E45" s="517"/>
      <c r="F45" s="325">
        <v>312</v>
      </c>
      <c r="G45" s="309">
        <v>312</v>
      </c>
      <c r="H45" s="316">
        <v>0</v>
      </c>
      <c r="I45" s="313">
        <v>0</v>
      </c>
      <c r="J45" s="157"/>
    </row>
    <row r="46" spans="1:10" s="78" customFormat="1" ht="16.2" customHeight="1" thickBot="1" x14ac:dyDescent="0.35">
      <c r="A46" s="157"/>
      <c r="B46" s="157"/>
      <c r="C46" s="307" t="s">
        <v>188</v>
      </c>
      <c r="D46" s="332">
        <v>350</v>
      </c>
      <c r="E46" s="517"/>
      <c r="F46" s="326">
        <v>350</v>
      </c>
      <c r="G46" s="310">
        <v>291.60000000000002</v>
      </c>
      <c r="H46" s="316">
        <v>0</v>
      </c>
      <c r="I46" s="313">
        <v>0</v>
      </c>
      <c r="J46" s="157"/>
    </row>
    <row r="47" spans="1:10" s="78" customFormat="1" ht="16.2" customHeight="1" thickBot="1" x14ac:dyDescent="0.35">
      <c r="A47" s="157"/>
      <c r="B47" s="157"/>
      <c r="C47" s="236" t="s">
        <v>149</v>
      </c>
      <c r="D47" s="333">
        <f>SUM(D43:D46)</f>
        <v>4342</v>
      </c>
      <c r="E47" s="518"/>
      <c r="F47" s="327">
        <f>SUM(F43:F46)</f>
        <v>4342</v>
      </c>
      <c r="G47" s="311">
        <f>SUM(G43:G46)</f>
        <v>3253.6</v>
      </c>
      <c r="H47" s="317">
        <f>SUM(H43:H46)</f>
        <v>1400</v>
      </c>
      <c r="I47" s="314">
        <f>SUM(I43:I46)</f>
        <v>452</v>
      </c>
      <c r="J47" s="157"/>
    </row>
    <row r="48" spans="1:10" ht="16.2" thickBot="1" x14ac:dyDescent="0.35">
      <c r="A48" s="360"/>
      <c r="B48" s="360"/>
      <c r="C48" s="360"/>
      <c r="D48" s="360"/>
      <c r="E48" s="360"/>
      <c r="F48" s="360"/>
      <c r="G48" s="360"/>
      <c r="H48" s="360"/>
      <c r="I48" s="360"/>
      <c r="J48" s="360"/>
    </row>
    <row r="49" spans="1:10" ht="16.2" thickBot="1" x14ac:dyDescent="0.35">
      <c r="A49" s="508" t="s">
        <v>191</v>
      </c>
      <c r="B49" s="509"/>
      <c r="C49" s="318" t="s">
        <v>194</v>
      </c>
      <c r="D49" s="334">
        <v>195.37</v>
      </c>
      <c r="E49" s="343"/>
      <c r="F49" s="328">
        <v>143.27000000000001</v>
      </c>
      <c r="G49" s="21">
        <v>143.27000000000001</v>
      </c>
      <c r="H49" s="21">
        <v>115.7</v>
      </c>
      <c r="I49" s="39">
        <v>375.67</v>
      </c>
      <c r="J49" s="30"/>
    </row>
    <row r="50" spans="1:10" ht="9" customHeight="1" thickBot="1" x14ac:dyDescent="0.35">
      <c r="A50" s="30"/>
      <c r="B50" s="259"/>
      <c r="C50" s="30"/>
      <c r="D50" s="30"/>
      <c r="E50" s="30"/>
      <c r="F50" s="30"/>
      <c r="G50" s="205"/>
      <c r="H50" s="30"/>
      <c r="I50" s="30"/>
      <c r="J50" s="30"/>
    </row>
    <row r="51" spans="1:10" ht="16.2" thickBot="1" x14ac:dyDescent="0.35">
      <c r="A51" s="30"/>
      <c r="B51" s="259"/>
      <c r="C51" s="321" t="s">
        <v>193</v>
      </c>
      <c r="D51" s="335">
        <f>SUM(D49-F49)</f>
        <v>52.099999999999994</v>
      </c>
      <c r="E51" s="345"/>
      <c r="F51" s="30"/>
      <c r="G51" s="205"/>
      <c r="H51" s="30"/>
      <c r="I51" s="30"/>
      <c r="J51" s="30"/>
    </row>
    <row r="52" spans="1:10" ht="9" customHeight="1" thickBot="1" x14ac:dyDescent="0.35">
      <c r="A52" s="30"/>
      <c r="B52" s="259"/>
      <c r="C52" s="30"/>
      <c r="D52" s="30"/>
      <c r="E52" s="30"/>
      <c r="F52" s="30"/>
      <c r="G52" s="205"/>
      <c r="H52" s="30"/>
      <c r="I52" s="30"/>
      <c r="J52" s="30"/>
    </row>
    <row r="53" spans="1:10" ht="16.2" thickBot="1" x14ac:dyDescent="0.35">
      <c r="A53" s="30"/>
      <c r="B53" s="259"/>
      <c r="C53" s="321" t="s">
        <v>192</v>
      </c>
      <c r="D53" s="322">
        <f>SUM(D49-F49)/D49</f>
        <v>0.26667349132415413</v>
      </c>
      <c r="E53" s="344"/>
      <c r="F53" s="30"/>
      <c r="G53" s="205"/>
      <c r="H53" s="30"/>
      <c r="I53" s="30"/>
      <c r="J53" s="30"/>
    </row>
    <row r="54" spans="1:10" ht="10.8" customHeight="1" x14ac:dyDescent="0.3">
      <c r="A54" s="30"/>
      <c r="B54" s="259"/>
      <c r="C54" s="30"/>
      <c r="D54" s="30"/>
      <c r="E54" s="30"/>
      <c r="F54" s="30"/>
      <c r="G54" s="205"/>
      <c r="H54" s="30"/>
      <c r="I54" s="30"/>
      <c r="J54" s="30"/>
    </row>
  </sheetData>
  <mergeCells count="8">
    <mergeCell ref="A1:A4"/>
    <mergeCell ref="A5:J5"/>
    <mergeCell ref="C39:I39"/>
    <mergeCell ref="A49:B49"/>
    <mergeCell ref="E7:E12"/>
    <mergeCell ref="E14:E38"/>
    <mergeCell ref="E42:E47"/>
    <mergeCell ref="A48:J48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Agreed Budget 2021-22</vt:lpstr>
      <vt:lpstr>Budget Monitor 21-22</vt:lpstr>
      <vt:lpstr>Jan 2022 Bank Recs</vt:lpstr>
      <vt:lpstr>Income 21-22</vt:lpstr>
      <vt:lpstr>Expend 21-22</vt:lpstr>
      <vt:lpstr>Annual Accounts</vt:lpstr>
      <vt:lpstr>Proposed Budget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2022-01-28T13:41:04Z</dcterms:modified>
</cp:coreProperties>
</file>