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13_ncr:1_{3178F3A4-ECD3-49F0-9888-228EA6C55492}" xr6:coauthVersionLast="36" xr6:coauthVersionMax="36" xr10:uidLastSave="{00000000-0000-0000-0000-000000000000}"/>
  <bookViews>
    <workbookView xWindow="0" yWindow="0" windowWidth="19008" windowHeight="9060" tabRatio="638" activeTab="3" xr2:uid="{00000000-000D-0000-FFFF-FFFF00000000}"/>
  </bookViews>
  <sheets>
    <sheet name="Agreed Budget 2021-22" sheetId="7" r:id="rId1"/>
    <sheet name="Budget Monitor 21-22" sheetId="2" r:id="rId2"/>
    <sheet name="Oct 2021 Bank Recs" sheetId="4" r:id="rId3"/>
    <sheet name="Income 21-22" sheetId="3" r:id="rId4"/>
    <sheet name="Expend 21-22" sheetId="1" r:id="rId5"/>
    <sheet name="Annual Accounts" sheetId="6" r:id="rId6"/>
  </sheets>
  <calcPr calcId="191029"/>
</workbook>
</file>

<file path=xl/calcChain.xml><?xml version="1.0" encoding="utf-8"?>
<calcChain xmlns="http://schemas.openxmlformats.org/spreadsheetml/2006/main">
  <c r="L28" i="1" l="1"/>
  <c r="L29" i="1"/>
  <c r="L30" i="1"/>
  <c r="L31" i="1"/>
  <c r="L32" i="1"/>
  <c r="L33" i="1"/>
  <c r="S3" i="1" l="1"/>
  <c r="G25" i="2" s="1"/>
  <c r="H25" i="2" s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34" i="1" l="1"/>
  <c r="L35" i="1"/>
  <c r="L36" i="1"/>
  <c r="C19" i="4" l="1"/>
  <c r="D19" i="4"/>
  <c r="E18" i="4"/>
  <c r="E19" i="4" l="1"/>
  <c r="L27" i="1" l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19" i="3"/>
  <c r="G19" i="3"/>
  <c r="N39" i="1"/>
  <c r="O39" i="1"/>
  <c r="P39" i="1"/>
  <c r="Q39" i="1"/>
  <c r="R39" i="1"/>
  <c r="T39" i="1"/>
  <c r="U39" i="1"/>
  <c r="V39" i="1"/>
  <c r="W39" i="1"/>
  <c r="X39" i="1"/>
  <c r="Y39" i="1"/>
  <c r="Z39" i="1"/>
  <c r="AA39" i="1"/>
  <c r="AB39" i="1"/>
  <c r="AC39" i="1"/>
  <c r="AD39" i="1"/>
  <c r="AE39" i="1"/>
  <c r="X3" i="1"/>
  <c r="G30" i="2" s="1"/>
  <c r="Y3" i="1"/>
  <c r="G31" i="2" s="1"/>
  <c r="Z3" i="1"/>
  <c r="G32" i="2" s="1"/>
  <c r="AA3" i="1"/>
  <c r="G33" i="2" s="1"/>
  <c r="AB3" i="1"/>
  <c r="G34" i="2" s="1"/>
  <c r="H34" i="2" s="1"/>
  <c r="AC3" i="1"/>
  <c r="G35" i="2" s="1"/>
  <c r="AD3" i="1"/>
  <c r="G36" i="2" s="1"/>
  <c r="AE3" i="1"/>
  <c r="G37" i="2" s="1"/>
  <c r="N3" i="1"/>
  <c r="G20" i="2" s="1"/>
  <c r="O3" i="1"/>
  <c r="G21" i="2" s="1"/>
  <c r="P3" i="1"/>
  <c r="G22" i="2" s="1"/>
  <c r="Q3" i="1"/>
  <c r="G23" i="2" s="1"/>
  <c r="R3" i="1"/>
  <c r="G24" i="2" s="1"/>
  <c r="H24" i="2" s="1"/>
  <c r="T3" i="1"/>
  <c r="G26" i="2" s="1"/>
  <c r="U3" i="1"/>
  <c r="G27" i="2" s="1"/>
  <c r="H27" i="2" s="1"/>
  <c r="V3" i="1"/>
  <c r="G28" i="2" s="1"/>
  <c r="H28" i="2" s="1"/>
  <c r="W3" i="1"/>
  <c r="G29" i="2" s="1"/>
  <c r="D28" i="6" l="1"/>
  <c r="E9" i="6" s="1"/>
  <c r="F9" i="6" s="1"/>
  <c r="G9" i="6" s="1"/>
  <c r="H29" i="2"/>
  <c r="H35" i="2"/>
  <c r="C48" i="1"/>
  <c r="E15" i="6" s="1"/>
  <c r="F15" i="6" s="1"/>
  <c r="G15" i="6" s="1"/>
  <c r="E42" i="4" l="1"/>
  <c r="M3" i="1"/>
  <c r="G19" i="2" s="1"/>
  <c r="E19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39" i="1"/>
  <c r="AG39" i="1"/>
  <c r="J12" i="2" l="1"/>
  <c r="G39" i="2"/>
  <c r="G41" i="2" s="1"/>
  <c r="H41" i="2" s="1"/>
  <c r="J41" i="2"/>
  <c r="H19" i="2"/>
  <c r="E3" i="3"/>
  <c r="E22" i="3"/>
  <c r="E11" i="6" s="1"/>
  <c r="F3" i="3"/>
  <c r="G12" i="2" s="1"/>
  <c r="H19" i="3"/>
  <c r="AF3" i="1"/>
  <c r="AG41" i="1"/>
  <c r="F43" i="2"/>
  <c r="H3" i="3" l="1"/>
  <c r="E22" i="4" s="1"/>
  <c r="E23" i="3"/>
  <c r="E13" i="6" s="1"/>
  <c r="H12" i="2"/>
  <c r="F11" i="6"/>
  <c r="G11" i="6" s="1"/>
  <c r="G11" i="2"/>
  <c r="AH3" i="1"/>
  <c r="E24" i="4" l="1"/>
  <c r="C51" i="1"/>
  <c r="C50" i="1" s="1"/>
  <c r="E19" i="6" s="1"/>
  <c r="F19" i="6" s="1"/>
  <c r="G19" i="6" s="1"/>
  <c r="F13" i="6"/>
  <c r="G13" i="6" s="1"/>
  <c r="E26" i="6"/>
  <c r="E26" i="4"/>
  <c r="E29" i="4" s="1"/>
  <c r="E44" i="4" s="1"/>
  <c r="H11" i="2"/>
  <c r="G15" i="2"/>
  <c r="E27" i="6" l="1"/>
  <c r="E28" i="6" s="1"/>
  <c r="E21" i="6" s="1"/>
  <c r="F21" i="6" s="1"/>
  <c r="G21" i="6" s="1"/>
  <c r="H15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S20" authorId="0" shapeId="0" xr:uid="{C1188005-C154-48CF-B476-8DF9356169C7}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Purchase of an office chair - money to be refunded by Councillors</t>
        </r>
      </text>
    </comment>
  </commentList>
</comments>
</file>

<file path=xl/sharedStrings.xml><?xml version="1.0" encoding="utf-8"?>
<sst xmlns="http://schemas.openxmlformats.org/spreadsheetml/2006/main" count="359" uniqueCount="180">
  <si>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</si>
  <si>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</si>
  <si>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</si>
  <si>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</si>
  <si>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</si>
  <si>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</si>
  <si>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</si>
  <si>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</si>
  <si>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</si>
  <si>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11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</si>
  <si>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</si>
  <si>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</si>
  <si>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</si>
  <si>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</si>
  <si>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</si>
  <si>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</si>
  <si>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</si>
  <si>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</si>
  <si>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</si>
  <si>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</si>
  <si>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</si>
  <si>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</si>
  <si>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</si>
  <si>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</si>
  <si>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</si>
  <si>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</si>
  <si>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</si>
  <si>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</si>
  <si>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</si>
  <si>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</si>
  <si>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</si>
  <si>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</si>
  <si>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</si>
  <si>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</si>
  <si>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</si>
  <si>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</si>
  <si>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</si>
  <si>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</si>
  <si>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</si>
  <si>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</si>
  <si>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</si>
  <si>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</si>
  <si>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</si>
  <si>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</si>
  <si>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</si>
  <si>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</si>
  <si>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</si>
  <si>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</si>
  <si>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</si>
  <si>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</si>
  <si>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</si>
  <si>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</si>
  <si>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</si>
  <si>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</si>
  <si>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</si>
  <si>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</si>
  <si>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</si>
  <si>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</si>
  <si>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</si>
  <si>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</si>
  <si>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</si>
  <si>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</si>
  <si>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</si>
  <si>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</si>
  <si>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</si>
  <si>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</si>
  <si>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</si>
  <si>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</si>
  <si>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</si>
  <si>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</si>
  <si>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</si>
  <si>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</si>
  <si>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</si>
  <si>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</si>
  <si>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</si>
  <si>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</si>
  <si>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</si>
  <si>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</si>
  <si>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</si>
  <si>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</si>
  <si>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</si>
  <si>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</si>
  <si>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</si>
  <si>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</si>
  <si>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</si>
  <si>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</si>
  <si>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</si>
  <si>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</si>
  <si>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</si>
  <si>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</si>
  <si>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</si>
  <si>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</si>
  <si>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</si>
  <si>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</si>
  <si>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</si>
  <si>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</si>
  <si>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</si>
  <si>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</si>
  <si>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</si>
  <si>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</si>
  <si>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</si>
  <si>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</si>
  <si>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</si>
  <si>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</si>
  <si>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</si>
  <si>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</si>
  <si>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</si>
  <si>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</si>
  <si>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</si>
  <si>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</si>
  <si>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</si>
  <si>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</si>
  <si>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</si>
  <si>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</si>
  <si>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</si>
  <si>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</si>
  <si>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</si>
  <si>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</si>
  <si>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</si>
  <si>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</si>
  <si>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</si>
  <si>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</si>
  <si>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</si>
  <si>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</si>
  <si>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</si>
  <si>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</si>
  <si>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</si>
  <si>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</si>
  <si>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</si>
  <si>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</si>
  <si>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</si>
  <si>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</si>
  <si>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</si>
  <si>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</si>
  <si>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</si>
  <si>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</si>
  <si>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</si>
  <si>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</si>
  <si>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</si>
  <si>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</si>
  <si>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</si>
  <si>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</si>
  <si>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</si>
  <si>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</si>
  <si>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</si>
  <si>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</si>
  <si>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</si>
  <si>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</si>
  <si>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</si>
  <si>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</si>
  <si>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</si>
  <si>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</si>
  <si>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</si>
  <si>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</si>
  <si>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</si>
  <si>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</si>
  <si>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</si>
  <si>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</si>
  <si>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</si>
  <si>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</si>
  <si>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</si>
  <si>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</si>
  <si>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</si>
  <si>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</si>
  <si>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</si>
  <si>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</si>
  <si>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</si>
  <si>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</si>
  <si>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</si>
  <si>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</si>
  <si>
    <t>Peninsula Insurance (June)</t>
  </si>
  <si>
    <t>Subscription to Advisory</t>
  </si>
  <si>
    <t>Grant payment (50%) - Autumn Fete</t>
  </si>
  <si>
    <t>Quarterly Charge</t>
  </si>
  <si>
    <t>Goschalks Solictors</t>
  </si>
  <si>
    <t>Elite Hire</t>
  </si>
  <si>
    <t>Spaldington Fete</t>
  </si>
  <si>
    <t xml:space="preserve">Legal advice </t>
  </si>
  <si>
    <t>Premier Events Marquee</t>
  </si>
  <si>
    <t>VAT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</si>
</sst>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1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2" fillId="0" borderId="3" xfId="0" applyFont="1" applyBorder="1"/>
    <xf numFmtId="0" fontId="12" fillId="0" borderId="3" xfId="0" applyFont="1" applyBorder="1" applyAlignment="1">
      <alignment horizontal="center" vertical="center"/>
    </xf>
    <xf numFmtId="44" fontId="14" fillId="0" borderId="12" xfId="0" applyNumberFormat="1" applyFont="1" applyBorder="1"/>
    <xf numFmtId="44" fontId="11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5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11" fillId="0" borderId="22" xfId="0" applyFont="1" applyBorder="1"/>
    <xf numFmtId="44" fontId="10" fillId="0" borderId="2" xfId="0" applyNumberFormat="1" applyFont="1" applyBorder="1"/>
    <xf numFmtId="10" fontId="10" fillId="0" borderId="25" xfId="0" applyNumberFormat="1" applyFont="1" applyBorder="1"/>
    <xf numFmtId="44" fontId="10" fillId="0" borderId="18" xfId="0" applyNumberFormat="1" applyFont="1" applyBorder="1"/>
    <xf numFmtId="10" fontId="10" fillId="0" borderId="27" xfId="0" applyNumberFormat="1" applyFont="1" applyBorder="1"/>
    <xf numFmtId="44" fontId="10" fillId="0" borderId="29" xfId="0" applyNumberFormat="1" applyFont="1" applyBorder="1"/>
    <xf numFmtId="44" fontId="14" fillId="4" borderId="10" xfId="0" applyNumberFormat="1" applyFont="1" applyFill="1" applyBorder="1"/>
    <xf numFmtId="44" fontId="14" fillId="0" borderId="11" xfId="0" applyNumberFormat="1" applyFont="1" applyBorder="1"/>
    <xf numFmtId="44" fontId="14" fillId="0" borderId="10" xfId="0" applyNumberFormat="1" applyFont="1" applyBorder="1"/>
    <xf numFmtId="10" fontId="14" fillId="0" borderId="10" xfId="0" applyNumberFormat="1" applyFont="1" applyBorder="1"/>
    <xf numFmtId="0" fontId="15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2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6" fillId="0" borderId="0" xfId="0" applyFont="1"/>
    <xf numFmtId="0" fontId="30" fillId="0" borderId="0" xfId="0" applyFont="1"/>
    <xf numFmtId="44" fontId="11" fillId="0" borderId="11" xfId="0" applyNumberFormat="1" applyFont="1" applyBorder="1" applyAlignment="1">
      <alignment horizontal="center"/>
    </xf>
    <xf numFmtId="0" fontId="12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9" fillId="0" borderId="3" xfId="0" applyFont="1" applyBorder="1"/>
    <xf numFmtId="44" fontId="9" fillId="0" borderId="3" xfId="0" applyNumberFormat="1" applyFont="1" applyBorder="1"/>
    <xf numFmtId="44" fontId="9" fillId="0" borderId="6" xfId="0" applyNumberFormat="1" applyFont="1" applyBorder="1"/>
    <xf numFmtId="0" fontId="9" fillId="0" borderId="0" xfId="0" applyFont="1"/>
    <xf numFmtId="44" fontId="17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2" fillId="9" borderId="6" xfId="0" applyNumberFormat="1" applyFont="1" applyFill="1" applyBorder="1"/>
    <xf numFmtId="0" fontId="12" fillId="2" borderId="11" xfId="0" applyFont="1" applyFill="1" applyBorder="1"/>
    <xf numFmtId="0" fontId="12" fillId="2" borderId="22" xfId="0" applyFont="1" applyFill="1" applyBorder="1"/>
    <xf numFmtId="0" fontId="0" fillId="3" borderId="0" xfId="0" applyFont="1" applyFill="1" applyAlignment="1"/>
    <xf numFmtId="0" fontId="14" fillId="8" borderId="10" xfId="0" applyFont="1" applyFill="1" applyBorder="1" applyAlignment="1">
      <alignment horizontal="center"/>
    </xf>
    <xf numFmtId="44" fontId="23" fillId="0" borderId="10" xfId="0" applyNumberFormat="1" applyFont="1" applyBorder="1"/>
    <xf numFmtId="15" fontId="12" fillId="0" borderId="3" xfId="0" applyNumberFormat="1" applyFont="1" applyBorder="1" applyAlignment="1">
      <alignment horizontal="center" vertical="center"/>
    </xf>
    <xf numFmtId="15" fontId="12" fillId="0" borderId="6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5" fontId="14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14" fillId="0" borderId="0" xfId="0" applyFont="1"/>
    <xf numFmtId="0" fontId="11" fillId="0" borderId="35" xfId="0" applyFont="1" applyBorder="1"/>
    <xf numFmtId="0" fontId="11" fillId="0" borderId="23" xfId="0" applyFont="1" applyBorder="1"/>
    <xf numFmtId="15" fontId="8" fillId="0" borderId="26" xfId="0" applyNumberFormat="1" applyFont="1" applyBorder="1" applyAlignment="1">
      <alignment horizontal="center" vertical="center"/>
    </xf>
    <xf numFmtId="44" fontId="8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35" fillId="0" borderId="3" xfId="0" applyFont="1" applyBorder="1"/>
    <xf numFmtId="0" fontId="12" fillId="0" borderId="0" xfId="0" applyFont="1"/>
    <xf numFmtId="44" fontId="12" fillId="0" borderId="3" xfId="0" applyNumberFormat="1" applyFont="1" applyBorder="1"/>
    <xf numFmtId="44" fontId="34" fillId="0" borderId="6" xfId="0" applyNumberFormat="1" applyFont="1" applyBorder="1"/>
    <xf numFmtId="44" fontId="12" fillId="0" borderId="6" xfId="0" applyNumberFormat="1" applyFont="1" applyBorder="1"/>
    <xf numFmtId="44" fontId="34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5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11" fillId="0" borderId="35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5" fontId="9" fillId="0" borderId="48" xfId="0" applyNumberFormat="1" applyFont="1" applyBorder="1" applyAlignment="1">
      <alignment horizontal="center" vertical="center"/>
    </xf>
    <xf numFmtId="44" fontId="9" fillId="0" borderId="49" xfId="0" applyNumberFormat="1" applyFont="1" applyBorder="1"/>
    <xf numFmtId="44" fontId="29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2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4" fillId="2" borderId="2" xfId="0" applyFont="1" applyFill="1" applyBorder="1"/>
    <xf numFmtId="44" fontId="13" fillId="0" borderId="1" xfId="0" applyNumberFormat="1" applyFont="1" applyBorder="1" applyAlignment="1">
      <alignment horizontal="center" vertical="center" wrapText="1"/>
    </xf>
    <xf numFmtId="44" fontId="13" fillId="0" borderId="2" xfId="0" applyNumberFormat="1" applyFont="1" applyBorder="1" applyAlignment="1">
      <alignment horizontal="center" vertical="center"/>
    </xf>
    <xf numFmtId="44" fontId="13" fillId="0" borderId="2" xfId="0" applyNumberFormat="1" applyFont="1" applyBorder="1" applyAlignment="1">
      <alignment horizontal="center" vertical="center" wrapText="1"/>
    </xf>
    <xf numFmtId="44" fontId="37" fillId="0" borderId="1" xfId="0" applyNumberFormat="1" applyFont="1" applyBorder="1" applyAlignment="1">
      <alignment horizontal="center" vertical="center" wrapText="1"/>
    </xf>
    <xf numFmtId="44" fontId="3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4" fontId="13" fillId="9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/>
    <xf numFmtId="0" fontId="0" fillId="0" borderId="0" xfId="0" applyFont="1" applyAlignment="1">
      <alignment horizontal="left"/>
    </xf>
    <xf numFmtId="0" fontId="12" fillId="0" borderId="6" xfId="0" applyFont="1" applyBorder="1"/>
    <xf numFmtId="0" fontId="41" fillId="3" borderId="0" xfId="0" applyFont="1" applyFill="1" applyBorder="1"/>
    <xf numFmtId="15" fontId="42" fillId="3" borderId="7" xfId="0" applyNumberFormat="1" applyFont="1" applyFill="1" applyBorder="1" applyAlignment="1">
      <alignment horizontal="left" vertical="center"/>
    </xf>
    <xf numFmtId="44" fontId="42" fillId="3" borderId="6" xfId="0" applyNumberFormat="1" applyFont="1" applyFill="1" applyBorder="1"/>
    <xf numFmtId="15" fontId="42" fillId="3" borderId="44" xfId="0" applyNumberFormat="1" applyFont="1" applyFill="1" applyBorder="1" applyAlignment="1">
      <alignment horizontal="left" vertical="center"/>
    </xf>
    <xf numFmtId="0" fontId="41" fillId="3" borderId="15" xfId="0" applyFont="1" applyFill="1" applyBorder="1"/>
    <xf numFmtId="44" fontId="42" fillId="3" borderId="38" xfId="0" applyNumberFormat="1" applyFont="1" applyFill="1" applyBorder="1"/>
    <xf numFmtId="0" fontId="0" fillId="11" borderId="0" xfId="0" applyFont="1" applyFill="1"/>
    <xf numFmtId="0" fontId="43" fillId="0" borderId="10" xfId="0" applyFont="1" applyBorder="1" applyAlignment="1"/>
    <xf numFmtId="15" fontId="12" fillId="9" borderId="3" xfId="0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3" xfId="0" applyFont="1" applyFill="1" applyBorder="1"/>
    <xf numFmtId="0" fontId="12" fillId="9" borderId="7" xfId="0" applyFont="1" applyFill="1" applyBorder="1"/>
    <xf numFmtId="44" fontId="14" fillId="0" borderId="16" xfId="0" applyNumberFormat="1" applyFont="1" applyBorder="1"/>
    <xf numFmtId="0" fontId="11" fillId="0" borderId="2" xfId="0" applyFont="1" applyBorder="1" applyAlignment="1">
      <alignment horizontal="center"/>
    </xf>
    <xf numFmtId="10" fontId="10" fillId="0" borderId="31" xfId="0" applyNumberFormat="1" applyFont="1" applyBorder="1"/>
    <xf numFmtId="44" fontId="44" fillId="8" borderId="0" xfId="0" applyNumberFormat="1" applyFont="1" applyFill="1" applyBorder="1" applyAlignment="1">
      <alignment vertical="center" wrapText="1"/>
    </xf>
    <xf numFmtId="44" fontId="40" fillId="8" borderId="10" xfId="0" applyNumberFormat="1" applyFont="1" applyFill="1" applyBorder="1"/>
    <xf numFmtId="44" fontId="45" fillId="5" borderId="6" xfId="0" applyNumberFormat="1" applyFont="1" applyFill="1" applyBorder="1" applyAlignment="1">
      <alignment horizontal="center"/>
    </xf>
    <xf numFmtId="44" fontId="40" fillId="5" borderId="1" xfId="0" applyNumberFormat="1" applyFont="1" applyFill="1" applyBorder="1" applyAlignment="1">
      <alignment horizontal="center" vertical="center"/>
    </xf>
    <xf numFmtId="44" fontId="45" fillId="5" borderId="6" xfId="0" applyNumberFormat="1" applyFont="1" applyFill="1" applyBorder="1"/>
    <xf numFmtId="44" fontId="45" fillId="0" borderId="10" xfId="0" applyNumberFormat="1" applyFont="1" applyBorder="1"/>
    <xf numFmtId="44" fontId="45" fillId="0" borderId="6" xfId="0" applyNumberFormat="1" applyFont="1" applyBorder="1"/>
    <xf numFmtId="44" fontId="45" fillId="0" borderId="0" xfId="0" applyNumberFormat="1" applyFont="1"/>
    <xf numFmtId="44" fontId="40" fillId="8" borderId="43" xfId="0" applyNumberFormat="1" applyFont="1" applyFill="1" applyBorder="1"/>
    <xf numFmtId="44" fontId="45" fillId="8" borderId="2" xfId="0" applyNumberFormat="1" applyFont="1" applyFill="1" applyBorder="1"/>
    <xf numFmtId="0" fontId="14" fillId="0" borderId="22" xfId="0" applyFont="1" applyBorder="1" applyAlignment="1">
      <alignment horizontal="center" wrapText="1"/>
    </xf>
    <xf numFmtId="44" fontId="14" fillId="0" borderId="3" xfId="0" applyNumberFormat="1" applyFont="1" applyBorder="1"/>
    <xf numFmtId="15" fontId="12" fillId="0" borderId="26" xfId="0" applyNumberFormat="1" applyFont="1" applyBorder="1" applyAlignment="1">
      <alignment horizontal="center" vertical="center"/>
    </xf>
    <xf numFmtId="44" fontId="12" fillId="0" borderId="25" xfId="0" applyNumberFormat="1" applyFont="1" applyBorder="1"/>
    <xf numFmtId="0" fontId="12" fillId="0" borderId="2" xfId="0" applyFont="1" applyBorder="1" applyAlignment="1">
      <alignment horizontal="center"/>
    </xf>
    <xf numFmtId="15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/>
    <xf numFmtId="44" fontId="8" fillId="0" borderId="31" xfId="0" applyNumberFormat="1" applyFont="1" applyBorder="1"/>
    <xf numFmtId="44" fontId="41" fillId="0" borderId="0" xfId="0" applyNumberFormat="1" applyFont="1" applyFill="1" applyBorder="1"/>
    <xf numFmtId="0" fontId="41" fillId="0" borderId="0" xfId="0" applyFont="1" applyFill="1" applyBorder="1"/>
    <xf numFmtId="0" fontId="48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50" fillId="0" borderId="10" xfId="0" applyNumberFormat="1" applyFont="1" applyBorder="1"/>
    <xf numFmtId="0" fontId="49" fillId="3" borderId="0" xfId="0" applyFont="1" applyFill="1"/>
    <xf numFmtId="0" fontId="12" fillId="3" borderId="0" xfId="0" applyFont="1" applyFill="1"/>
    <xf numFmtId="44" fontId="49" fillId="0" borderId="56" xfId="0" applyNumberFormat="1" applyFont="1" applyBorder="1"/>
    <xf numFmtId="0" fontId="0" fillId="0" borderId="47" xfId="0" applyFont="1" applyBorder="1" applyAlignment="1">
      <alignment horizontal="center"/>
    </xf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2" fillId="0" borderId="9" xfId="0" applyNumberFormat="1" applyFont="1" applyFill="1" applyBorder="1" applyAlignment="1">
      <alignment horizontal="left" vertical="center"/>
    </xf>
    <xf numFmtId="0" fontId="53" fillId="0" borderId="8" xfId="0" applyFont="1" applyFill="1" applyBorder="1" applyAlignment="1">
      <alignment horizontal="center" vertical="center"/>
    </xf>
    <xf numFmtId="0" fontId="53" fillId="0" borderId="5" xfId="0" applyFont="1" applyFill="1" applyBorder="1"/>
    <xf numFmtId="15" fontId="53" fillId="0" borderId="7" xfId="0" applyNumberFormat="1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center" vertical="center"/>
    </xf>
    <xf numFmtId="44" fontId="52" fillId="0" borderId="6" xfId="0" applyNumberFormat="1" applyFont="1" applyFill="1" applyBorder="1"/>
    <xf numFmtId="15" fontId="53" fillId="0" borderId="44" xfId="0" applyNumberFormat="1" applyFont="1" applyFill="1" applyBorder="1" applyAlignment="1">
      <alignment horizontal="left" vertical="center"/>
    </xf>
    <xf numFmtId="0" fontId="53" fillId="0" borderId="15" xfId="0" applyFont="1" applyFill="1" applyBorder="1" applyAlignment="1">
      <alignment horizontal="center" vertical="center"/>
    </xf>
    <xf numFmtId="44" fontId="52" fillId="0" borderId="38" xfId="0" applyNumberFormat="1" applyFont="1" applyFill="1" applyBorder="1"/>
    <xf numFmtId="44" fontId="53" fillId="0" borderId="3" xfId="0" applyNumberFormat="1" applyFont="1" applyBorder="1"/>
    <xf numFmtId="0" fontId="5" fillId="0" borderId="3" xfId="0" applyFont="1" applyBorder="1" applyAlignment="1">
      <alignment vertical="center"/>
    </xf>
    <xf numFmtId="44" fontId="9" fillId="0" borderId="3" xfId="0" applyNumberFormat="1" applyFont="1" applyBorder="1" applyAlignment="1">
      <alignment vertical="center"/>
    </xf>
    <xf numFmtId="44" fontId="9" fillId="0" borderId="6" xfId="0" applyNumberFormat="1" applyFont="1" applyBorder="1" applyAlignment="1">
      <alignment vertical="center"/>
    </xf>
    <xf numFmtId="44" fontId="9" fillId="0" borderId="49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4" fontId="36" fillId="0" borderId="3" xfId="0" applyNumberFormat="1" applyFont="1" applyBorder="1" applyAlignment="1">
      <alignment vertical="center"/>
    </xf>
    <xf numFmtId="44" fontId="29" fillId="0" borderId="6" xfId="0" applyNumberFormat="1" applyFont="1" applyBorder="1" applyAlignment="1">
      <alignment vertical="center"/>
    </xf>
    <xf numFmtId="44" fontId="45" fillId="8" borderId="6" xfId="0" applyNumberFormat="1" applyFont="1" applyFill="1" applyBorder="1"/>
    <xf numFmtId="0" fontId="13" fillId="2" borderId="1" xfId="0" applyFont="1" applyFill="1" applyBorder="1" applyAlignment="1">
      <alignment horizontal="center" vertical="center" wrapText="1"/>
    </xf>
    <xf numFmtId="44" fontId="14" fillId="0" borderId="56" xfId="0" applyNumberFormat="1" applyFont="1" applyBorder="1" applyAlignment="1">
      <alignment vertical="center"/>
    </xf>
    <xf numFmtId="44" fontId="14" fillId="0" borderId="57" xfId="0" applyNumberFormat="1" applyFont="1" applyBorder="1" applyAlignment="1">
      <alignment vertical="center"/>
    </xf>
    <xf numFmtId="0" fontId="14" fillId="3" borderId="0" xfId="0" applyFont="1" applyFill="1" applyBorder="1" applyAlignment="1">
      <alignment horizontal="center"/>
    </xf>
    <xf numFmtId="0" fontId="37" fillId="0" borderId="35" xfId="0" applyFont="1" applyBorder="1" applyAlignment="1">
      <alignment horizontal="center" vertical="center" wrapText="1"/>
    </xf>
    <xf numFmtId="0" fontId="58" fillId="0" borderId="5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5" borderId="6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4" fillId="5" borderId="1" xfId="0" applyNumberFormat="1" applyFont="1" applyFill="1" applyBorder="1" applyAlignment="1">
      <alignment vertical="center"/>
    </xf>
    <xf numFmtId="44" fontId="54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4" fillId="5" borderId="62" xfId="0" applyNumberFormat="1" applyFont="1" applyFill="1" applyBorder="1" applyAlignment="1">
      <alignment vertical="center"/>
    </xf>
    <xf numFmtId="44" fontId="54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17" fillId="0" borderId="10" xfId="0" applyNumberFormat="1" applyFont="1" applyBorder="1" applyAlignment="1">
      <alignment vertical="center"/>
    </xf>
    <xf numFmtId="44" fontId="17" fillId="5" borderId="10" xfId="0" applyNumberFormat="1" applyFont="1" applyFill="1" applyBorder="1" applyAlignment="1">
      <alignment vertical="center"/>
    </xf>
    <xf numFmtId="44" fontId="17" fillId="5" borderId="11" xfId="0" applyNumberFormat="1" applyFont="1" applyFill="1" applyBorder="1" applyAlignment="1">
      <alignment vertical="center"/>
    </xf>
    <xf numFmtId="0" fontId="14" fillId="3" borderId="0" xfId="0" applyFont="1" applyFill="1"/>
    <xf numFmtId="0" fontId="59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5" fillId="0" borderId="46" xfId="0" applyFont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44" fontId="23" fillId="0" borderId="10" xfId="0" applyNumberFormat="1" applyFont="1" applyBorder="1" applyAlignment="1">
      <alignment vertical="center"/>
    </xf>
    <xf numFmtId="44" fontId="23" fillId="5" borderId="17" xfId="0" applyNumberFormat="1" applyFont="1" applyFill="1" applyBorder="1" applyAlignment="1">
      <alignment vertical="center"/>
    </xf>
    <xf numFmtId="44" fontId="23" fillId="5" borderId="63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left" vertical="center" wrapText="1"/>
    </xf>
    <xf numFmtId="44" fontId="54" fillId="0" borderId="10" xfId="0" applyNumberFormat="1" applyFont="1" applyBorder="1" applyAlignment="1">
      <alignment vertical="center"/>
    </xf>
    <xf numFmtId="44" fontId="54" fillId="5" borderId="17" xfId="0" applyNumberFormat="1" applyFont="1" applyFill="1" applyBorder="1" applyAlignment="1">
      <alignment vertical="center"/>
    </xf>
    <xf numFmtId="44" fontId="54" fillId="5" borderId="63" xfId="0" applyNumberFormat="1" applyFont="1" applyFill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44" fontId="23" fillId="0" borderId="10" xfId="0" applyNumberFormat="1" applyFont="1" applyBorder="1" applyAlignment="1">
      <alignment horizontal="left" vertical="center"/>
    </xf>
    <xf numFmtId="44" fontId="23" fillId="5" borderId="17" xfId="0" applyNumberFormat="1" applyFont="1" applyFill="1" applyBorder="1" applyAlignment="1">
      <alignment horizontal="left" vertical="center"/>
    </xf>
    <xf numFmtId="44" fontId="23" fillId="5" borderId="63" xfId="0" applyNumberFormat="1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44" fontId="17" fillId="0" borderId="10" xfId="0" applyNumberFormat="1" applyFont="1" applyBorder="1" applyAlignment="1">
      <alignment horizontal="center" vertical="center"/>
    </xf>
    <xf numFmtId="44" fontId="23" fillId="5" borderId="10" xfId="0" applyNumberFormat="1" applyFont="1" applyFill="1" applyBorder="1" applyAlignment="1">
      <alignment horizontal="center" vertical="center"/>
    </xf>
    <xf numFmtId="44" fontId="17" fillId="5" borderId="11" xfId="0" applyNumberFormat="1" applyFont="1" applyFill="1" applyBorder="1" applyAlignment="1">
      <alignment horizontal="center" vertical="center"/>
    </xf>
    <xf numFmtId="0" fontId="13" fillId="0" borderId="35" xfId="0" applyFont="1" applyBorder="1"/>
    <xf numFmtId="0" fontId="13" fillId="0" borderId="22" xfId="0" applyFont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2" fillId="0" borderId="26" xfId="0" applyFont="1" applyBorder="1"/>
    <xf numFmtId="44" fontId="13" fillId="0" borderId="2" xfId="0" applyNumberFormat="1" applyFont="1" applyBorder="1"/>
    <xf numFmtId="44" fontId="12" fillId="5" borderId="2" xfId="0" applyNumberFormat="1" applyFont="1" applyFill="1" applyBorder="1"/>
    <xf numFmtId="44" fontId="12" fillId="5" borderId="25" xfId="0" applyNumberFormat="1" applyFont="1" applyFill="1" applyBorder="1"/>
    <xf numFmtId="0" fontId="12" fillId="0" borderId="26" xfId="0" applyFont="1" applyFill="1" applyBorder="1"/>
    <xf numFmtId="44" fontId="13" fillId="0" borderId="18" xfId="0" applyNumberFormat="1" applyFont="1" applyBorder="1"/>
    <xf numFmtId="0" fontId="12" fillId="0" borderId="64" xfId="0" applyFont="1" applyFill="1" applyBorder="1"/>
    <xf numFmtId="44" fontId="13" fillId="0" borderId="10" xfId="0" applyNumberFormat="1" applyFont="1" applyBorder="1"/>
    <xf numFmtId="44" fontId="12" fillId="5" borderId="62" xfId="0" applyNumberFormat="1" applyFont="1" applyFill="1" applyBorder="1"/>
    <xf numFmtId="44" fontId="12" fillId="5" borderId="31" xfId="0" applyNumberFormat="1" applyFont="1" applyFill="1" applyBorder="1"/>
    <xf numFmtId="0" fontId="7" fillId="0" borderId="52" xfId="0" applyFont="1" applyBorder="1"/>
    <xf numFmtId="0" fontId="7" fillId="0" borderId="9" xfId="0" applyFont="1" applyBorder="1"/>
    <xf numFmtId="0" fontId="6" fillId="0" borderId="9" xfId="0" applyFont="1" applyBorder="1"/>
    <xf numFmtId="0" fontId="6" fillId="0" borderId="46" xfId="0" applyFont="1" applyBorder="1"/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5" xfId="0" applyFont="1" applyBorder="1"/>
    <xf numFmtId="44" fontId="13" fillId="0" borderId="25" xfId="0" applyNumberFormat="1" applyFont="1" applyBorder="1" applyAlignment="1">
      <alignment vertical="center"/>
    </xf>
    <xf numFmtId="44" fontId="13" fillId="0" borderId="31" xfId="0" applyNumberFormat="1" applyFont="1" applyBorder="1" applyAlignment="1">
      <alignment vertical="center"/>
    </xf>
    <xf numFmtId="0" fontId="4" fillId="0" borderId="52" xfId="0" applyFont="1" applyBorder="1"/>
    <xf numFmtId="0" fontId="11" fillId="0" borderId="2" xfId="0" applyFont="1" applyBorder="1" applyAlignment="1">
      <alignment horizontal="center" vertical="center" wrapText="1"/>
    </xf>
    <xf numFmtId="44" fontId="3" fillId="0" borderId="6" xfId="0" applyNumberFormat="1" applyFont="1" applyBorder="1"/>
    <xf numFmtId="44" fontId="45" fillId="5" borderId="2" xfId="0" applyNumberFormat="1" applyFont="1" applyFill="1" applyBorder="1"/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wrapText="1"/>
    </xf>
    <xf numFmtId="44" fontId="1" fillId="0" borderId="3" xfId="0" applyNumberFormat="1" applyFont="1" applyBorder="1"/>
    <xf numFmtId="0" fontId="0" fillId="0" borderId="0" xfId="0" applyFont="1" applyAlignment="1">
      <alignment horizontal="center"/>
    </xf>
    <xf numFmtId="0" fontId="55" fillId="11" borderId="12" xfId="0" applyFont="1" applyFill="1" applyBorder="1" applyAlignment="1">
      <alignment horizontal="center" vertical="center"/>
    </xf>
    <xf numFmtId="0" fontId="55" fillId="11" borderId="13" xfId="0" applyFont="1" applyFill="1" applyBorder="1" applyAlignment="1">
      <alignment horizontal="center" vertical="center"/>
    </xf>
    <xf numFmtId="0" fontId="55" fillId="11" borderId="11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0" fontId="13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10" fontId="11" fillId="0" borderId="23" xfId="0" applyNumberFormat="1" applyFont="1" applyBorder="1" applyAlignment="1">
      <alignment horizontal="center" wrapText="1"/>
    </xf>
    <xf numFmtId="10" fontId="11" fillId="0" borderId="25" xfId="0" applyNumberFormat="1" applyFont="1" applyBorder="1" applyAlignment="1">
      <alignment horizont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46" fillId="8" borderId="19" xfId="0" applyFont="1" applyFill="1" applyBorder="1" applyAlignment="1">
      <alignment horizontal="center" vertical="center" wrapText="1"/>
    </xf>
    <xf numFmtId="0" fontId="46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51" fillId="0" borderId="19" xfId="0" applyFont="1" applyBorder="1" applyAlignment="1">
      <alignment horizontal="center" vertical="center" wrapText="1"/>
    </xf>
    <xf numFmtId="0" fontId="51" fillId="0" borderId="55" xfId="0" applyFont="1" applyBorder="1" applyAlignment="1">
      <alignment horizontal="center" vertical="center" wrapText="1"/>
    </xf>
    <xf numFmtId="15" fontId="30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5" fontId="47" fillId="0" borderId="9" xfId="0" applyNumberFormat="1" applyFont="1" applyBorder="1" applyAlignment="1">
      <alignment horizontal="center" vertical="center"/>
    </xf>
    <xf numFmtId="15" fontId="47" fillId="0" borderId="5" xfId="0" applyNumberFormat="1" applyFont="1" applyBorder="1" applyAlignment="1">
      <alignment horizontal="center" vertical="center"/>
    </xf>
    <xf numFmtId="15" fontId="47" fillId="0" borderId="44" xfId="0" applyNumberFormat="1" applyFont="1" applyBorder="1" applyAlignment="1">
      <alignment horizontal="center" vertical="center"/>
    </xf>
    <xf numFmtId="15" fontId="47" fillId="0" borderId="3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8" fillId="0" borderId="3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4" fontId="14" fillId="0" borderId="19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4" fontId="14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15" fontId="32" fillId="0" borderId="9" xfId="0" applyNumberFormat="1" applyFont="1" applyBorder="1" applyAlignment="1">
      <alignment horizontal="center" vertical="center" wrapText="1"/>
    </xf>
    <xf numFmtId="15" fontId="32" fillId="0" borderId="8" xfId="0" applyNumberFormat="1" applyFont="1" applyBorder="1" applyAlignment="1">
      <alignment horizontal="center" vertical="center" wrapText="1"/>
    </xf>
    <xf numFmtId="15" fontId="32" fillId="0" borderId="7" xfId="0" applyNumberFormat="1" applyFont="1" applyBorder="1" applyAlignment="1">
      <alignment horizontal="center" vertical="center" wrapText="1"/>
    </xf>
    <xf numFmtId="15" fontId="32" fillId="0" borderId="0" xfId="0" applyNumberFormat="1" applyFont="1" applyBorder="1" applyAlignment="1">
      <alignment horizontal="center" vertical="center" wrapText="1"/>
    </xf>
    <xf numFmtId="15" fontId="42" fillId="3" borderId="9" xfId="0" applyNumberFormat="1" applyFont="1" applyFill="1" applyBorder="1" applyAlignment="1">
      <alignment horizontal="left" vertical="center"/>
    </xf>
    <xf numFmtId="15" fontId="42" fillId="3" borderId="8" xfId="0" applyNumberFormat="1" applyFont="1" applyFill="1" applyBorder="1" applyAlignment="1">
      <alignment horizontal="left" vertical="center"/>
    </xf>
    <xf numFmtId="15" fontId="42" fillId="3" borderId="5" xfId="0" applyNumberFormat="1" applyFont="1" applyFill="1" applyBorder="1" applyAlignment="1">
      <alignment horizontal="left" vertical="center"/>
    </xf>
    <xf numFmtId="44" fontId="14" fillId="8" borderId="18" xfId="0" applyNumberFormat="1" applyFont="1" applyFill="1" applyBorder="1" applyAlignment="1">
      <alignment horizontal="center" vertical="center" wrapText="1"/>
    </xf>
    <xf numFmtId="44" fontId="14" fillId="8" borderId="3" xfId="0" applyNumberFormat="1" applyFont="1" applyFill="1" applyBorder="1" applyAlignment="1">
      <alignment horizontal="center" vertical="center" wrapText="1"/>
    </xf>
    <xf numFmtId="44" fontId="33" fillId="7" borderId="0" xfId="0" applyNumberFormat="1" applyFont="1" applyFill="1" applyBorder="1" applyAlignment="1">
      <alignment horizontal="center" vertical="center" wrapText="1"/>
    </xf>
    <xf numFmtId="44" fontId="33" fillId="7" borderId="6" xfId="0" applyNumberFormat="1" applyFont="1" applyFill="1" applyBorder="1" applyAlignment="1">
      <alignment horizontal="center" vertical="center" wrapText="1"/>
    </xf>
    <xf numFmtId="44" fontId="33" fillId="7" borderId="14" xfId="0" applyNumberFormat="1" applyFont="1" applyFill="1" applyBorder="1" applyAlignment="1">
      <alignment horizontal="center" vertical="center" wrapText="1"/>
    </xf>
    <xf numFmtId="44" fontId="33" fillId="7" borderId="45" xfId="0" applyNumberFormat="1" applyFont="1" applyFill="1" applyBorder="1" applyAlignment="1">
      <alignment horizontal="center" vertical="center" wrapText="1"/>
    </xf>
    <xf numFmtId="15" fontId="32" fillId="0" borderId="2" xfId="0" applyNumberFormat="1" applyFont="1" applyBorder="1" applyAlignment="1">
      <alignment horizontal="center" vertical="center" wrapText="1"/>
    </xf>
    <xf numFmtId="44" fontId="14" fillId="8" borderId="4" xfId="0" applyNumberFormat="1" applyFont="1" applyFill="1" applyBorder="1" applyAlignment="1">
      <alignment horizontal="center" vertical="center" wrapText="1"/>
    </xf>
    <xf numFmtId="15" fontId="12" fillId="10" borderId="0" xfId="0" applyNumberFormat="1" applyFont="1" applyFill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10" fontId="39" fillId="0" borderId="23" xfId="0" applyNumberFormat="1" applyFont="1" applyBorder="1" applyAlignment="1">
      <alignment horizontal="center" vertical="center" wrapText="1"/>
    </xf>
    <xf numFmtId="10" fontId="39" fillId="0" borderId="27" xfId="0" applyNumberFormat="1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44" fontId="38" fillId="0" borderId="26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0" fontId="38" fillId="0" borderId="23" xfId="0" applyNumberFormat="1" applyFont="1" applyBorder="1" applyAlignment="1">
      <alignment horizontal="center" vertical="center"/>
    </xf>
    <xf numFmtId="10" fontId="38" fillId="0" borderId="25" xfId="0" applyNumberFormat="1" applyFont="1" applyBorder="1" applyAlignment="1">
      <alignment horizontal="center" vertical="center"/>
    </xf>
    <xf numFmtId="10" fontId="38" fillId="0" borderId="31" xfId="0" applyNumberFormat="1" applyFont="1" applyBorder="1" applyAlignment="1">
      <alignment horizontal="center" vertical="center"/>
    </xf>
    <xf numFmtId="10" fontId="38" fillId="0" borderId="40" xfId="0" applyNumberFormat="1" applyFont="1" applyBorder="1" applyAlignment="1">
      <alignment horizontal="center" vertical="center"/>
    </xf>
    <xf numFmtId="44" fontId="38" fillId="0" borderId="35" xfId="0" applyNumberFormat="1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44" fontId="38" fillId="0" borderId="24" xfId="0" applyNumberFormat="1" applyFont="1" applyBorder="1" applyAlignment="1">
      <alignment horizontal="center" vertical="center"/>
    </xf>
    <xf numFmtId="44" fontId="14" fillId="5" borderId="26" xfId="0" applyNumberFormat="1" applyFont="1" applyFill="1" applyBorder="1" applyAlignment="1">
      <alignment horizontal="center" vertical="center"/>
    </xf>
    <xf numFmtId="44" fontId="14" fillId="5" borderId="28" xfId="0" applyNumberFormat="1" applyFont="1" applyFill="1" applyBorder="1" applyAlignment="1">
      <alignment horizontal="center" vertical="center"/>
    </xf>
    <xf numFmtId="44" fontId="40" fillId="5" borderId="25" xfId="0" applyNumberFormat="1" applyFont="1" applyFill="1" applyBorder="1" applyAlignment="1">
      <alignment horizontal="center" vertical="center"/>
    </xf>
    <xf numFmtId="44" fontId="40" fillId="5" borderId="31" xfId="0" applyNumberFormat="1" applyFont="1" applyFill="1" applyBorder="1" applyAlignment="1">
      <alignment horizontal="center" vertical="center"/>
    </xf>
    <xf numFmtId="44" fontId="40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4" fillId="5" borderId="35" xfId="0" applyNumberFormat="1" applyFont="1" applyFill="1" applyBorder="1" applyAlignment="1">
      <alignment horizontal="center" vertical="center" wrapText="1"/>
    </xf>
    <xf numFmtId="44" fontId="14" fillId="5" borderId="26" xfId="0" applyNumberFormat="1" applyFont="1" applyFill="1" applyBorder="1" applyAlignment="1">
      <alignment horizontal="center" vertical="center" wrapText="1"/>
    </xf>
    <xf numFmtId="15" fontId="11" fillId="5" borderId="35" xfId="0" applyNumberFormat="1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15" fontId="11" fillId="5" borderId="23" xfId="0" applyNumberFormat="1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44" fontId="14" fillId="5" borderId="23" xfId="0" applyNumberFormat="1" applyFont="1" applyFill="1" applyBorder="1" applyAlignment="1">
      <alignment horizontal="center" vertical="center"/>
    </xf>
    <xf numFmtId="44" fontId="14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14" fillId="5" borderId="2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G44"/>
  <sheetViews>
    <sheetView workbookViewId="0">
      <selection activeCell="I12" sqref="I12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260"/>
    </row>
    <row r="2" spans="1:7" x14ac:dyDescent="0.3">
      <c r="A2" s="260"/>
    </row>
    <row r="3" spans="1:7" x14ac:dyDescent="0.3">
      <c r="A3" s="260"/>
    </row>
    <row r="4" spans="1:7" ht="16.2" thickBot="1" x14ac:dyDescent="0.35">
      <c r="A4" s="260"/>
    </row>
    <row r="5" spans="1:7" ht="29.4" thickBot="1" x14ac:dyDescent="0.35">
      <c r="A5" s="261" t="s">
        <v>131</v>
      </c>
      <c r="B5" s="262"/>
      <c r="C5" s="262"/>
      <c r="D5" s="262"/>
      <c r="E5" s="262"/>
      <c r="F5" s="262"/>
      <c r="G5" s="263"/>
    </row>
    <row r="6" spans="1:7" ht="4.2" customHeight="1" thickBot="1" x14ac:dyDescent="0.55000000000000004">
      <c r="A6" s="30"/>
      <c r="B6" s="41"/>
      <c r="C6" s="41"/>
      <c r="D6" s="186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264" t="s">
        <v>132</v>
      </c>
      <c r="E7" s="265"/>
      <c r="F7" s="266"/>
      <c r="G7" s="41"/>
    </row>
    <row r="8" spans="1:7" ht="22.8" customHeight="1" x14ac:dyDescent="0.3">
      <c r="A8" s="30"/>
      <c r="B8" s="187" t="s">
        <v>17</v>
      </c>
      <c r="C8" s="188" t="s">
        <v>12</v>
      </c>
      <c r="D8" s="189" t="s">
        <v>133</v>
      </c>
      <c r="E8" s="190" t="s">
        <v>112</v>
      </c>
      <c r="F8" s="191" t="s">
        <v>134</v>
      </c>
      <c r="G8" s="30"/>
    </row>
    <row r="9" spans="1:7" s="197" customFormat="1" ht="18.600000000000001" customHeight="1" x14ac:dyDescent="0.3">
      <c r="A9" s="192"/>
      <c r="B9" s="193" t="s">
        <v>18</v>
      </c>
      <c r="C9" s="194" t="s">
        <v>59</v>
      </c>
      <c r="D9" s="184">
        <v>10000</v>
      </c>
      <c r="E9" s="195">
        <v>7950</v>
      </c>
      <c r="F9" s="196">
        <v>25959</v>
      </c>
      <c r="G9" s="192"/>
    </row>
    <row r="10" spans="1:7" s="197" customFormat="1" ht="18.600000000000001" customHeight="1" x14ac:dyDescent="0.3">
      <c r="A10" s="192"/>
      <c r="B10" s="193" t="s">
        <v>19</v>
      </c>
      <c r="C10" s="194" t="s">
        <v>83</v>
      </c>
      <c r="D10" s="184">
        <v>400</v>
      </c>
      <c r="E10" s="195">
        <v>738.96</v>
      </c>
      <c r="F10" s="196">
        <v>1298.78</v>
      </c>
      <c r="G10" s="192"/>
    </row>
    <row r="11" spans="1:7" s="197" customFormat="1" ht="18.600000000000001" customHeight="1" thickBot="1" x14ac:dyDescent="0.35">
      <c r="A11" s="192"/>
      <c r="B11" s="198" t="s">
        <v>20</v>
      </c>
      <c r="C11" s="199" t="s">
        <v>87</v>
      </c>
      <c r="D11" s="185">
        <v>50</v>
      </c>
      <c r="E11" s="200">
        <v>38.4</v>
      </c>
      <c r="F11" s="201">
        <v>488.5</v>
      </c>
      <c r="G11" s="192"/>
    </row>
    <row r="12" spans="1:7" s="197" customFormat="1" ht="18.600000000000001" customHeight="1" thickBot="1" x14ac:dyDescent="0.35">
      <c r="A12" s="192"/>
      <c r="B12" s="202"/>
      <c r="C12" s="203" t="s">
        <v>135</v>
      </c>
      <c r="D12" s="204">
        <f>SUM(D9:D11)</f>
        <v>10450</v>
      </c>
      <c r="E12" s="205">
        <f>SUM(E9:E11)</f>
        <v>8727.3599999999988</v>
      </c>
      <c r="F12" s="206">
        <f>SUM(F9:F11)</f>
        <v>27746.28</v>
      </c>
      <c r="G12" s="192"/>
    </row>
    <row r="13" spans="1:7" ht="7.2" customHeight="1" thickBot="1" x14ac:dyDescent="0.35">
      <c r="A13" s="30"/>
      <c r="B13" s="30"/>
      <c r="C13" s="30"/>
      <c r="D13" s="207"/>
      <c r="E13" s="30"/>
      <c r="F13" s="30"/>
      <c r="G13" s="30"/>
    </row>
    <row r="14" spans="1:7" ht="23.4" customHeight="1" x14ac:dyDescent="0.3">
      <c r="A14" s="30"/>
      <c r="B14" s="187" t="s">
        <v>17</v>
      </c>
      <c r="C14" s="208" t="s">
        <v>136</v>
      </c>
      <c r="D14" s="189" t="s">
        <v>133</v>
      </c>
      <c r="E14" s="190" t="s">
        <v>112</v>
      </c>
      <c r="F14" s="191" t="s">
        <v>134</v>
      </c>
      <c r="G14" s="30"/>
    </row>
    <row r="15" spans="1:7" ht="18" customHeight="1" x14ac:dyDescent="0.3">
      <c r="A15" s="30"/>
      <c r="B15" s="42" t="s">
        <v>21</v>
      </c>
      <c r="C15" s="209" t="s">
        <v>55</v>
      </c>
      <c r="D15" s="184">
        <v>180</v>
      </c>
      <c r="E15" s="195">
        <v>169.3</v>
      </c>
      <c r="F15" s="196">
        <v>160.86000000000001</v>
      </c>
      <c r="G15" s="30"/>
    </row>
    <row r="16" spans="1:7" ht="18" customHeight="1" x14ac:dyDescent="0.3">
      <c r="A16" s="30"/>
      <c r="B16" s="42" t="s">
        <v>22</v>
      </c>
      <c r="C16" s="209" t="s">
        <v>11</v>
      </c>
      <c r="D16" s="184">
        <v>225</v>
      </c>
      <c r="E16" s="195">
        <v>225</v>
      </c>
      <c r="F16" s="196">
        <v>218</v>
      </c>
      <c r="G16" s="30"/>
    </row>
    <row r="17" spans="1:7" ht="18" customHeight="1" x14ac:dyDescent="0.3">
      <c r="A17" s="30"/>
      <c r="B17" s="42" t="s">
        <v>23</v>
      </c>
      <c r="C17" s="209" t="s">
        <v>65</v>
      </c>
      <c r="D17" s="184">
        <v>250</v>
      </c>
      <c r="E17" s="195">
        <v>250</v>
      </c>
      <c r="F17" s="196">
        <v>250</v>
      </c>
      <c r="G17" s="30"/>
    </row>
    <row r="18" spans="1:7" ht="18" customHeight="1" x14ac:dyDescent="0.3">
      <c r="A18" s="30"/>
      <c r="B18" s="42" t="s">
        <v>24</v>
      </c>
      <c r="C18" s="209" t="s">
        <v>66</v>
      </c>
      <c r="D18" s="184">
        <v>310</v>
      </c>
      <c r="E18" s="195">
        <v>295</v>
      </c>
      <c r="F18" s="196">
        <v>286.69</v>
      </c>
      <c r="G18" s="30"/>
    </row>
    <row r="19" spans="1:7" ht="18" customHeight="1" x14ac:dyDescent="0.3">
      <c r="A19" s="30"/>
      <c r="B19" s="42" t="s">
        <v>25</v>
      </c>
      <c r="C19" s="194" t="s">
        <v>137</v>
      </c>
      <c r="D19" s="184">
        <v>200</v>
      </c>
      <c r="E19" s="195">
        <v>60</v>
      </c>
      <c r="F19" s="196">
        <v>184.8</v>
      </c>
      <c r="G19" s="30"/>
    </row>
    <row r="20" spans="1:7" ht="23.4" customHeight="1" x14ac:dyDescent="0.3">
      <c r="A20" s="30"/>
      <c r="B20" s="42" t="s">
        <v>26</v>
      </c>
      <c r="C20" s="210" t="s">
        <v>138</v>
      </c>
      <c r="D20" s="184">
        <f>D44</f>
        <v>3253.6</v>
      </c>
      <c r="E20" s="195">
        <v>1400</v>
      </c>
      <c r="F20" s="196">
        <v>452.59</v>
      </c>
      <c r="G20" s="30"/>
    </row>
    <row r="21" spans="1:7" ht="19.2" customHeight="1" x14ac:dyDescent="0.3">
      <c r="A21" s="30"/>
      <c r="B21" s="42" t="s">
        <v>27</v>
      </c>
      <c r="C21" s="209" t="s">
        <v>84</v>
      </c>
      <c r="D21" s="184">
        <v>0</v>
      </c>
      <c r="E21" s="195">
        <v>3200</v>
      </c>
      <c r="F21" s="196">
        <v>0</v>
      </c>
      <c r="G21" s="30"/>
    </row>
    <row r="22" spans="1:7" ht="19.2" customHeight="1" x14ac:dyDescent="0.3">
      <c r="A22" s="30"/>
      <c r="B22" s="42" t="s">
        <v>28</v>
      </c>
      <c r="C22" s="209" t="s">
        <v>86</v>
      </c>
      <c r="D22" s="184">
        <v>75</v>
      </c>
      <c r="E22" s="195">
        <v>50</v>
      </c>
      <c r="F22" s="196">
        <v>47.3</v>
      </c>
      <c r="G22" s="30"/>
    </row>
    <row r="23" spans="1:7" ht="19.2" customHeight="1" x14ac:dyDescent="0.3">
      <c r="A23" s="30"/>
      <c r="B23" s="42" t="s">
        <v>29</v>
      </c>
      <c r="C23" s="209" t="s">
        <v>61</v>
      </c>
      <c r="D23" s="184">
        <v>100</v>
      </c>
      <c r="E23" s="195">
        <v>100</v>
      </c>
      <c r="F23" s="196">
        <v>0</v>
      </c>
      <c r="G23" s="30"/>
    </row>
    <row r="24" spans="1:7" ht="19.2" customHeight="1" x14ac:dyDescent="0.3">
      <c r="A24" s="30"/>
      <c r="B24" s="42" t="s">
        <v>30</v>
      </c>
      <c r="C24" s="209" t="s">
        <v>81</v>
      </c>
      <c r="D24" s="184">
        <v>1663.44</v>
      </c>
      <c r="E24" s="195">
        <v>1663.44</v>
      </c>
      <c r="F24" s="196">
        <v>3063.44</v>
      </c>
      <c r="G24" s="30"/>
    </row>
    <row r="25" spans="1:7" ht="19.2" customHeight="1" x14ac:dyDescent="0.3">
      <c r="A25" s="30"/>
      <c r="B25" s="42" t="s">
        <v>31</v>
      </c>
      <c r="C25" s="209" t="s">
        <v>74</v>
      </c>
      <c r="D25" s="184">
        <v>200</v>
      </c>
      <c r="E25" s="195">
        <v>200</v>
      </c>
      <c r="F25" s="196">
        <v>293.89999999999998</v>
      </c>
      <c r="G25" s="30"/>
    </row>
    <row r="26" spans="1:7" ht="19.2" customHeight="1" x14ac:dyDescent="0.3">
      <c r="A26" s="30"/>
      <c r="B26" s="42" t="s">
        <v>68</v>
      </c>
      <c r="C26" s="209" t="s">
        <v>62</v>
      </c>
      <c r="D26" s="184">
        <v>100</v>
      </c>
      <c r="E26" s="195">
        <v>100</v>
      </c>
      <c r="F26" s="196">
        <v>0</v>
      </c>
      <c r="G26" s="30"/>
    </row>
    <row r="27" spans="1:7" ht="19.2" customHeight="1" x14ac:dyDescent="0.3">
      <c r="A27" s="30"/>
      <c r="B27" s="42" t="s">
        <v>69</v>
      </c>
      <c r="C27" s="194" t="s">
        <v>139</v>
      </c>
      <c r="D27" s="184">
        <v>100</v>
      </c>
      <c r="E27" s="195">
        <v>100</v>
      </c>
      <c r="F27" s="196">
        <v>71.989999999999995</v>
      </c>
      <c r="G27" s="30"/>
    </row>
    <row r="28" spans="1:7" ht="19.2" customHeight="1" x14ac:dyDescent="0.3">
      <c r="A28" s="30"/>
      <c r="B28" s="42" t="s">
        <v>70</v>
      </c>
      <c r="C28" s="209" t="s">
        <v>75</v>
      </c>
      <c r="D28" s="184">
        <v>100</v>
      </c>
      <c r="E28" s="195">
        <v>100</v>
      </c>
      <c r="F28" s="196">
        <v>1</v>
      </c>
      <c r="G28" s="30"/>
    </row>
    <row r="29" spans="1:7" ht="19.2" customHeight="1" x14ac:dyDescent="0.3">
      <c r="A29" s="30"/>
      <c r="B29" s="42" t="s">
        <v>71</v>
      </c>
      <c r="C29" s="209" t="s">
        <v>64</v>
      </c>
      <c r="D29" s="184">
        <v>200</v>
      </c>
      <c r="E29" s="195">
        <v>360</v>
      </c>
      <c r="F29" s="196">
        <v>384</v>
      </c>
      <c r="G29" s="30"/>
    </row>
    <row r="30" spans="1:7" ht="19.2" customHeight="1" x14ac:dyDescent="0.3">
      <c r="A30" s="30"/>
      <c r="B30" s="42" t="s">
        <v>72</v>
      </c>
      <c r="C30" s="209" t="s">
        <v>76</v>
      </c>
      <c r="D30" s="184">
        <v>45</v>
      </c>
      <c r="E30" s="195">
        <v>50</v>
      </c>
      <c r="F30" s="196">
        <v>0</v>
      </c>
      <c r="G30" s="30"/>
    </row>
    <row r="31" spans="1:7" ht="19.2" customHeight="1" x14ac:dyDescent="0.3">
      <c r="A31" s="30"/>
      <c r="B31" s="42" t="s">
        <v>77</v>
      </c>
      <c r="C31" s="209" t="s">
        <v>79</v>
      </c>
      <c r="D31" s="184">
        <v>75</v>
      </c>
      <c r="E31" s="195">
        <v>0</v>
      </c>
      <c r="F31" s="196">
        <v>0</v>
      </c>
      <c r="G31" s="30"/>
    </row>
    <row r="32" spans="1:7" ht="19.2" customHeight="1" thickBot="1" x14ac:dyDescent="0.35">
      <c r="A32" s="30"/>
      <c r="B32" s="156" t="s">
        <v>78</v>
      </c>
      <c r="C32" s="211" t="s">
        <v>104</v>
      </c>
      <c r="D32" s="185">
        <v>0</v>
      </c>
      <c r="E32" s="200">
        <v>0</v>
      </c>
      <c r="F32" s="201">
        <v>18000</v>
      </c>
      <c r="G32" s="30"/>
    </row>
    <row r="33" spans="1:7" ht="28.2" customHeight="1" thickBot="1" x14ac:dyDescent="0.35">
      <c r="A33" s="30"/>
      <c r="B33" s="30"/>
      <c r="C33" s="212" t="s">
        <v>140</v>
      </c>
      <c r="D33" s="213">
        <f>SUM(D15:D32)</f>
        <v>7077.0400000000009</v>
      </c>
      <c r="E33" s="214">
        <f>SUM(E15:E32)</f>
        <v>8322.74</v>
      </c>
      <c r="F33" s="215">
        <f>SUM(F15:F32)</f>
        <v>23414.57</v>
      </c>
      <c r="G33" s="30"/>
    </row>
    <row r="34" spans="1:7" ht="29.4" customHeight="1" thickBot="1" x14ac:dyDescent="0.35">
      <c r="A34" s="30"/>
      <c r="B34" s="30"/>
      <c r="C34" s="216" t="s">
        <v>141</v>
      </c>
      <c r="D34" s="217">
        <v>3000</v>
      </c>
      <c r="E34" s="218">
        <v>5500</v>
      </c>
      <c r="F34" s="219">
        <v>0</v>
      </c>
      <c r="G34" s="30"/>
    </row>
    <row r="35" spans="1:7" ht="27" customHeight="1" thickBot="1" x14ac:dyDescent="0.35">
      <c r="A35" s="30"/>
      <c r="B35" s="30"/>
      <c r="C35" s="220" t="s">
        <v>142</v>
      </c>
      <c r="D35" s="221">
        <f>SUM(D34+D33)</f>
        <v>10077.040000000001</v>
      </c>
      <c r="E35" s="222">
        <f>SUM(E33:E34)</f>
        <v>13822.74</v>
      </c>
      <c r="F35" s="223">
        <f>SUM(F33:F34)</f>
        <v>23414.57</v>
      </c>
      <c r="G35" s="30"/>
    </row>
    <row r="36" spans="1:7" ht="6" customHeight="1" thickBot="1" x14ac:dyDescent="0.35">
      <c r="A36" s="30"/>
      <c r="B36" s="30"/>
      <c r="C36" s="267"/>
      <c r="D36" s="267"/>
      <c r="E36" s="267"/>
      <c r="F36" s="267"/>
      <c r="G36" s="30"/>
    </row>
    <row r="37" spans="1:7" ht="23.4" customHeight="1" thickBot="1" x14ac:dyDescent="0.35">
      <c r="A37" s="30"/>
      <c r="B37" s="30"/>
      <c r="C37" s="224" t="s">
        <v>143</v>
      </c>
      <c r="D37" s="225">
        <f>D12-D35</f>
        <v>372.95999999999913</v>
      </c>
      <c r="E37" s="226">
        <f>E12-E35</f>
        <v>-5095.380000000001</v>
      </c>
      <c r="F37" s="227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7"/>
      <c r="E38" s="30"/>
      <c r="F38" s="30"/>
      <c r="G38" s="30"/>
    </row>
    <row r="39" spans="1:7" s="78" customFormat="1" ht="13.8" x14ac:dyDescent="0.3">
      <c r="A39" s="159"/>
      <c r="B39" s="159"/>
      <c r="C39" s="228" t="s">
        <v>144</v>
      </c>
      <c r="D39" s="229" t="s">
        <v>133</v>
      </c>
      <c r="E39" s="230" t="s">
        <v>112</v>
      </c>
      <c r="F39" s="231" t="s">
        <v>134</v>
      </c>
      <c r="G39" s="159"/>
    </row>
    <row r="40" spans="1:7" s="78" customFormat="1" ht="13.8" x14ac:dyDescent="0.3">
      <c r="A40" s="159"/>
      <c r="B40" s="159"/>
      <c r="C40" s="232" t="s">
        <v>145</v>
      </c>
      <c r="D40" s="233">
        <v>2450</v>
      </c>
      <c r="E40" s="234">
        <v>1400</v>
      </c>
      <c r="F40" s="235">
        <v>452</v>
      </c>
      <c r="G40" s="159"/>
    </row>
    <row r="41" spans="1:7" s="78" customFormat="1" ht="13.8" x14ac:dyDescent="0.3">
      <c r="A41" s="159"/>
      <c r="B41" s="159"/>
      <c r="C41" s="236" t="s">
        <v>146</v>
      </c>
      <c r="D41" s="233">
        <v>200</v>
      </c>
      <c r="E41" s="234">
        <v>0</v>
      </c>
      <c r="F41" s="235">
        <v>0</v>
      </c>
      <c r="G41" s="159"/>
    </row>
    <row r="42" spans="1:7" s="78" customFormat="1" ht="13.8" x14ac:dyDescent="0.3">
      <c r="A42" s="159"/>
      <c r="B42" s="159"/>
      <c r="C42" s="236" t="s">
        <v>147</v>
      </c>
      <c r="D42" s="233">
        <v>312</v>
      </c>
      <c r="E42" s="234">
        <v>0</v>
      </c>
      <c r="F42" s="235">
        <v>0</v>
      </c>
      <c r="G42" s="159"/>
    </row>
    <row r="43" spans="1:7" s="78" customFormat="1" ht="14.4" thickBot="1" x14ac:dyDescent="0.35">
      <c r="A43" s="159"/>
      <c r="B43" s="159"/>
      <c r="C43" s="236" t="s">
        <v>148</v>
      </c>
      <c r="D43" s="237">
        <v>291.60000000000002</v>
      </c>
      <c r="E43" s="234">
        <v>0</v>
      </c>
      <c r="F43" s="235">
        <v>0</v>
      </c>
      <c r="G43" s="159"/>
    </row>
    <row r="44" spans="1:7" s="78" customFormat="1" ht="14.4" thickBot="1" x14ac:dyDescent="0.35">
      <c r="A44" s="159"/>
      <c r="B44" s="159"/>
      <c r="C44" s="238" t="s">
        <v>149</v>
      </c>
      <c r="D44" s="239">
        <f>SUM(D40:D43)</f>
        <v>3253.6</v>
      </c>
      <c r="E44" s="240">
        <f>SUM(E40:E43)</f>
        <v>1400</v>
      </c>
      <c r="F44" s="241">
        <f>SUM(F40:F43)</f>
        <v>452</v>
      </c>
      <c r="G44" s="159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5"/>
  <sheetViews>
    <sheetView workbookViewId="0">
      <selection activeCell="K29" sqref="K2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8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268" t="s">
        <v>116</v>
      </c>
      <c r="B7" s="269"/>
      <c r="C7" s="269"/>
      <c r="D7" s="269"/>
      <c r="E7" s="269"/>
      <c r="F7" s="269"/>
      <c r="G7" s="269"/>
      <c r="H7" s="269"/>
      <c r="I7" s="270"/>
      <c r="J7" s="159"/>
    </row>
    <row r="8" spans="1:10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59"/>
    </row>
    <row r="9" spans="1:10" ht="16.8" customHeight="1" x14ac:dyDescent="0.5">
      <c r="A9" s="41"/>
      <c r="B9" s="279" t="s">
        <v>17</v>
      </c>
      <c r="C9" s="283" t="s">
        <v>12</v>
      </c>
      <c r="D9" s="31" t="s">
        <v>7</v>
      </c>
      <c r="E9" s="274"/>
      <c r="F9" s="31" t="s">
        <v>8</v>
      </c>
      <c r="G9" s="31" t="s">
        <v>9</v>
      </c>
      <c r="H9" s="281" t="s">
        <v>130</v>
      </c>
      <c r="I9" s="41"/>
      <c r="J9" s="288" t="s">
        <v>105</v>
      </c>
    </row>
    <row r="10" spans="1:10" ht="16.8" customHeight="1" x14ac:dyDescent="0.5">
      <c r="A10" s="41"/>
      <c r="B10" s="280"/>
      <c r="C10" s="284"/>
      <c r="D10" s="131" t="s">
        <v>112</v>
      </c>
      <c r="E10" s="275"/>
      <c r="F10" s="131" t="s">
        <v>113</v>
      </c>
      <c r="G10" s="131" t="s">
        <v>113</v>
      </c>
      <c r="H10" s="282"/>
      <c r="I10" s="41"/>
      <c r="J10" s="289"/>
    </row>
    <row r="11" spans="1:10" ht="16.8" customHeight="1" x14ac:dyDescent="0.5">
      <c r="A11" s="41"/>
      <c r="B11" s="42" t="s">
        <v>18</v>
      </c>
      <c r="C11" s="115" t="s">
        <v>82</v>
      </c>
      <c r="D11" s="32">
        <v>7900</v>
      </c>
      <c r="E11" s="275"/>
      <c r="F11" s="32">
        <v>10000</v>
      </c>
      <c r="G11" s="32">
        <f>'Income 21-22'!E3</f>
        <v>12500</v>
      </c>
      <c r="H11" s="33">
        <f>SUM(G11/F11)</f>
        <v>1.25</v>
      </c>
      <c r="I11" s="41"/>
      <c r="J11" s="289"/>
    </row>
    <row r="12" spans="1:10" ht="16.8" customHeight="1" thickBot="1" x14ac:dyDescent="0.55000000000000004">
      <c r="A12" s="41"/>
      <c r="B12" s="42" t="s">
        <v>19</v>
      </c>
      <c r="C12" s="115" t="s">
        <v>83</v>
      </c>
      <c r="D12" s="32">
        <v>0</v>
      </c>
      <c r="E12" s="275"/>
      <c r="F12" s="32">
        <v>400</v>
      </c>
      <c r="G12" s="32">
        <f>'Income 21-22'!F3</f>
        <v>220.2</v>
      </c>
      <c r="H12" s="33">
        <f t="shared" ref="H12:H15" si="0">SUM(G12/F12)</f>
        <v>0.55049999999999999</v>
      </c>
      <c r="I12" s="41"/>
      <c r="J12" s="141">
        <f>'Expend 21-22'!AG3</f>
        <v>624.21</v>
      </c>
    </row>
    <row r="13" spans="1:10" ht="16.8" customHeight="1" x14ac:dyDescent="0.5">
      <c r="A13" s="41"/>
      <c r="B13" s="42" t="s">
        <v>20</v>
      </c>
      <c r="C13" s="115" t="s">
        <v>87</v>
      </c>
      <c r="D13" s="32">
        <v>7047.7699999999995</v>
      </c>
      <c r="E13" s="275"/>
      <c r="F13" s="32">
        <v>50</v>
      </c>
      <c r="G13" s="32">
        <f>'Income 21-22'!G3</f>
        <v>265</v>
      </c>
      <c r="H13" s="33">
        <v>0</v>
      </c>
      <c r="I13" s="41"/>
      <c r="J13" s="159"/>
    </row>
    <row r="14" spans="1:10" ht="13.2" customHeight="1" thickBot="1" x14ac:dyDescent="0.55000000000000004">
      <c r="A14" s="41"/>
      <c r="B14" s="276"/>
      <c r="C14" s="276"/>
      <c r="D14" s="278"/>
      <c r="E14" s="276"/>
      <c r="F14" s="278"/>
      <c r="G14" s="278"/>
      <c r="H14" s="278"/>
      <c r="I14" s="41"/>
      <c r="J14" s="159"/>
    </row>
    <row r="15" spans="1:10" ht="18.600000000000001" customHeight="1" thickBot="1" x14ac:dyDescent="0.55000000000000004">
      <c r="A15" s="41"/>
      <c r="B15" s="277"/>
      <c r="C15" s="277"/>
      <c r="D15" s="39">
        <f>SUM(D11:D13)</f>
        <v>14947.77</v>
      </c>
      <c r="E15" s="37"/>
      <c r="F15" s="39">
        <f>SUM(F11:F13)</f>
        <v>10450</v>
      </c>
      <c r="G15" s="39">
        <f>SUM(G11:G13)</f>
        <v>12985.2</v>
      </c>
      <c r="H15" s="40">
        <f t="shared" si="0"/>
        <v>1.2426028708133972</v>
      </c>
      <c r="I15" s="41"/>
      <c r="J15" s="159"/>
    </row>
    <row r="16" spans="1:10" ht="16.2" thickBot="1" x14ac:dyDescent="0.35">
      <c r="A16" s="30"/>
      <c r="B16" s="277"/>
      <c r="C16" s="277"/>
      <c r="D16" s="277"/>
      <c r="E16" s="277"/>
      <c r="F16" s="277"/>
      <c r="G16" s="277"/>
      <c r="H16" s="277"/>
      <c r="I16" s="277"/>
      <c r="J16" s="159"/>
    </row>
    <row r="17" spans="1:11" x14ac:dyDescent="0.3">
      <c r="A17" s="30"/>
      <c r="B17" s="279" t="s">
        <v>17</v>
      </c>
      <c r="C17" s="286" t="s">
        <v>0</v>
      </c>
      <c r="D17" s="247" t="s">
        <v>7</v>
      </c>
      <c r="E17" s="271"/>
      <c r="F17" s="246" t="s">
        <v>8</v>
      </c>
      <c r="G17" s="246" t="s">
        <v>9</v>
      </c>
      <c r="H17" s="281" t="s">
        <v>15</v>
      </c>
      <c r="I17" s="277"/>
      <c r="J17" s="291" t="s">
        <v>150</v>
      </c>
    </row>
    <row r="18" spans="1:11" x14ac:dyDescent="0.3">
      <c r="A18" s="30"/>
      <c r="B18" s="280"/>
      <c r="C18" s="287"/>
      <c r="D18" s="248" t="s">
        <v>10</v>
      </c>
      <c r="E18" s="272"/>
      <c r="F18" s="131" t="s">
        <v>113</v>
      </c>
      <c r="G18" s="131" t="s">
        <v>113</v>
      </c>
      <c r="H18" s="282"/>
      <c r="I18" s="277"/>
      <c r="J18" s="292"/>
    </row>
    <row r="19" spans="1:11" x14ac:dyDescent="0.3">
      <c r="A19" s="30"/>
      <c r="B19" s="42" t="s">
        <v>21</v>
      </c>
      <c r="C19" s="242" t="s">
        <v>55</v>
      </c>
      <c r="D19" s="249">
        <v>169.3</v>
      </c>
      <c r="E19" s="272"/>
      <c r="F19" s="32">
        <f>'Agreed Budget 2021-22'!D15</f>
        <v>180</v>
      </c>
      <c r="G19" s="32">
        <f>'Expend 21-22'!M3</f>
        <v>174.76</v>
      </c>
      <c r="H19" s="33">
        <f t="shared" ref="H19:H25" si="1">SUM(G19/F19)</f>
        <v>0.9708888888888888</v>
      </c>
      <c r="I19" s="277"/>
      <c r="J19" s="160">
        <v>0</v>
      </c>
    </row>
    <row r="20" spans="1:11" x14ac:dyDescent="0.3">
      <c r="A20" s="30"/>
      <c r="B20" s="42" t="s">
        <v>22</v>
      </c>
      <c r="C20" s="242" t="s">
        <v>11</v>
      </c>
      <c r="D20" s="249">
        <v>218</v>
      </c>
      <c r="E20" s="272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277"/>
      <c r="J20" s="160">
        <v>0</v>
      </c>
    </row>
    <row r="21" spans="1:11" x14ac:dyDescent="0.3">
      <c r="A21" s="30"/>
      <c r="B21" s="42" t="s">
        <v>23</v>
      </c>
      <c r="C21" s="242" t="s">
        <v>65</v>
      </c>
      <c r="D21" s="249">
        <v>250</v>
      </c>
      <c r="E21" s="272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277"/>
      <c r="J21" s="160">
        <v>0</v>
      </c>
    </row>
    <row r="22" spans="1:11" x14ac:dyDescent="0.3">
      <c r="A22" s="30"/>
      <c r="B22" s="42" t="s">
        <v>24</v>
      </c>
      <c r="C22" s="242" t="s">
        <v>66</v>
      </c>
      <c r="D22" s="249">
        <v>248.7</v>
      </c>
      <c r="E22" s="272"/>
      <c r="F22" s="32">
        <f>'Agreed Budget 2021-22'!D18</f>
        <v>310</v>
      </c>
      <c r="G22" s="32">
        <f>'Expend 21-22'!P3</f>
        <v>0</v>
      </c>
      <c r="H22" s="33">
        <f t="shared" si="1"/>
        <v>0</v>
      </c>
      <c r="I22" s="277"/>
      <c r="J22" s="160">
        <v>0</v>
      </c>
    </row>
    <row r="23" spans="1:11" x14ac:dyDescent="0.3">
      <c r="A23" s="30"/>
      <c r="B23" s="42" t="s">
        <v>25</v>
      </c>
      <c r="C23" s="242" t="s">
        <v>67</v>
      </c>
      <c r="D23" s="249">
        <v>50</v>
      </c>
      <c r="E23" s="272"/>
      <c r="F23" s="32">
        <f>'Agreed Budget 2021-22'!D19</f>
        <v>200</v>
      </c>
      <c r="G23" s="32">
        <f>'Expend 21-22'!Q3</f>
        <v>221.7</v>
      </c>
      <c r="H23" s="33">
        <f t="shared" si="1"/>
        <v>1.1085</v>
      </c>
      <c r="I23" s="277"/>
      <c r="J23" s="160">
        <v>0</v>
      </c>
    </row>
    <row r="24" spans="1:11" x14ac:dyDescent="0.3">
      <c r="A24" s="30"/>
      <c r="B24" s="42" t="s">
        <v>26</v>
      </c>
      <c r="C24" s="251" t="s">
        <v>154</v>
      </c>
      <c r="D24" s="249">
        <v>1336.6399999999999</v>
      </c>
      <c r="E24" s="272"/>
      <c r="F24" s="32">
        <f>'Agreed Budget 2021-22'!D20</f>
        <v>3253.6</v>
      </c>
      <c r="G24" s="32">
        <f>'Expend 21-22'!R3</f>
        <v>2204.6600000000003</v>
      </c>
      <c r="H24" s="33">
        <f t="shared" si="1"/>
        <v>0.67760634374231632</v>
      </c>
      <c r="I24" s="277"/>
      <c r="J24" s="160">
        <v>0</v>
      </c>
    </row>
    <row r="25" spans="1:11" x14ac:dyDescent="0.3">
      <c r="A25" s="30"/>
      <c r="B25" s="42" t="s">
        <v>155</v>
      </c>
      <c r="C25" s="251" t="s">
        <v>156</v>
      </c>
      <c r="D25" s="249">
        <v>0</v>
      </c>
      <c r="E25" s="272"/>
      <c r="F25" s="32">
        <v>0</v>
      </c>
      <c r="G25" s="32">
        <f>'Expend 21-22'!S3</f>
        <v>351.96000000000004</v>
      </c>
      <c r="H25" s="33" t="e">
        <f t="shared" si="1"/>
        <v>#DIV/0!</v>
      </c>
      <c r="I25" s="277"/>
      <c r="J25" s="160">
        <v>0</v>
      </c>
    </row>
    <row r="26" spans="1:11" x14ac:dyDescent="0.3">
      <c r="A26" s="30"/>
      <c r="B26" s="42" t="s">
        <v>27</v>
      </c>
      <c r="C26" s="242" t="s">
        <v>84</v>
      </c>
      <c r="D26" s="249">
        <v>3200</v>
      </c>
      <c r="E26" s="272"/>
      <c r="F26" s="32">
        <f>'Agreed Budget 2021-22'!D21</f>
        <v>0</v>
      </c>
      <c r="G26" s="32">
        <f>'Expend 21-22'!T3</f>
        <v>0</v>
      </c>
      <c r="H26" s="33">
        <v>0</v>
      </c>
      <c r="I26" s="277"/>
      <c r="J26" s="160">
        <v>0</v>
      </c>
    </row>
    <row r="27" spans="1:11" x14ac:dyDescent="0.3">
      <c r="A27" s="30"/>
      <c r="B27" s="42" t="s">
        <v>28</v>
      </c>
      <c r="C27" s="242" t="s">
        <v>86</v>
      </c>
      <c r="D27" s="249">
        <v>565.91999999999996</v>
      </c>
      <c r="E27" s="272"/>
      <c r="F27" s="32">
        <f>'Agreed Budget 2021-22'!D22</f>
        <v>75</v>
      </c>
      <c r="G27" s="32">
        <f>'Expend 21-22'!U3</f>
        <v>463.2</v>
      </c>
      <c r="H27" s="33">
        <f t="shared" ref="H27:H35" si="2">SUM(G27/F27)</f>
        <v>6.1760000000000002</v>
      </c>
      <c r="I27" s="277"/>
      <c r="J27" s="160">
        <v>0</v>
      </c>
    </row>
    <row r="28" spans="1:11" x14ac:dyDescent="0.3">
      <c r="A28" s="30"/>
      <c r="B28" s="42" t="s">
        <v>29</v>
      </c>
      <c r="C28" s="242" t="s">
        <v>61</v>
      </c>
      <c r="D28" s="249">
        <v>0</v>
      </c>
      <c r="E28" s="272"/>
      <c r="F28" s="32">
        <f>'Agreed Budget 2021-22'!D23</f>
        <v>100</v>
      </c>
      <c r="G28" s="32">
        <f>'Expend 21-22'!V3</f>
        <v>0</v>
      </c>
      <c r="H28" s="33">
        <f t="shared" si="2"/>
        <v>0</v>
      </c>
      <c r="I28" s="277"/>
      <c r="J28" s="160">
        <v>0</v>
      </c>
    </row>
    <row r="29" spans="1:11" x14ac:dyDescent="0.3">
      <c r="A29" s="30"/>
      <c r="B29" s="42" t="s">
        <v>30</v>
      </c>
      <c r="C29" s="242" t="s">
        <v>81</v>
      </c>
      <c r="D29" s="249">
        <v>1399.1999999999998</v>
      </c>
      <c r="E29" s="272"/>
      <c r="F29" s="32">
        <f>'Agreed Budget 2021-22'!D24</f>
        <v>1663.44</v>
      </c>
      <c r="G29" s="32">
        <f>'Expend 21-22'!W3</f>
        <v>816.2</v>
      </c>
      <c r="H29" s="33">
        <f t="shared" si="2"/>
        <v>0.49066993699802819</v>
      </c>
      <c r="I29" s="277"/>
      <c r="J29" s="160">
        <v>0</v>
      </c>
      <c r="K29" s="155"/>
    </row>
    <row r="30" spans="1:11" x14ac:dyDescent="0.3">
      <c r="A30" s="30"/>
      <c r="B30" s="42" t="s">
        <v>31</v>
      </c>
      <c r="C30" s="242" t="s">
        <v>74</v>
      </c>
      <c r="D30" s="249">
        <v>0</v>
      </c>
      <c r="E30" s="272"/>
      <c r="F30" s="32">
        <f>'Agreed Budget 2021-22'!D25</f>
        <v>200</v>
      </c>
      <c r="G30" s="32">
        <f>'Expend 21-22'!X3</f>
        <v>1500</v>
      </c>
      <c r="H30" s="33">
        <f t="shared" si="2"/>
        <v>7.5</v>
      </c>
      <c r="I30" s="277"/>
      <c r="J30" s="160">
        <v>0</v>
      </c>
    </row>
    <row r="31" spans="1:11" x14ac:dyDescent="0.3">
      <c r="A31" s="30"/>
      <c r="B31" s="42" t="s">
        <v>68</v>
      </c>
      <c r="C31" s="242" t="s">
        <v>62</v>
      </c>
      <c r="D31" s="249">
        <v>0</v>
      </c>
      <c r="E31" s="272"/>
      <c r="F31" s="32">
        <f>'Agreed Budget 2021-22'!D26</f>
        <v>100</v>
      </c>
      <c r="G31" s="32">
        <f>'Expend 21-22'!Y3</f>
        <v>340</v>
      </c>
      <c r="H31" s="33">
        <f t="shared" si="2"/>
        <v>3.4</v>
      </c>
      <c r="I31" s="277"/>
      <c r="J31" s="160">
        <v>0</v>
      </c>
    </row>
    <row r="32" spans="1:11" x14ac:dyDescent="0.3">
      <c r="A32" s="30"/>
      <c r="B32" s="42" t="s">
        <v>69</v>
      </c>
      <c r="C32" s="242" t="s">
        <v>63</v>
      </c>
      <c r="D32" s="249">
        <v>0</v>
      </c>
      <c r="E32" s="272"/>
      <c r="F32" s="32">
        <f>'Agreed Budget 2021-22'!D27</f>
        <v>100</v>
      </c>
      <c r="G32" s="32">
        <f>'Expend 21-22'!Z3</f>
        <v>0</v>
      </c>
      <c r="H32" s="33">
        <f t="shared" si="2"/>
        <v>0</v>
      </c>
      <c r="I32" s="277"/>
      <c r="J32" s="160">
        <v>0</v>
      </c>
    </row>
    <row r="33" spans="1:10" x14ac:dyDescent="0.3">
      <c r="A33" s="30"/>
      <c r="B33" s="42" t="s">
        <v>70</v>
      </c>
      <c r="C33" s="242" t="s">
        <v>75</v>
      </c>
      <c r="D33" s="249">
        <v>0</v>
      </c>
      <c r="E33" s="272"/>
      <c r="F33" s="32">
        <f>'Agreed Budget 2021-22'!D28</f>
        <v>100</v>
      </c>
      <c r="G33" s="32">
        <f>'Expend 21-22'!AA3</f>
        <v>0</v>
      </c>
      <c r="H33" s="33">
        <f t="shared" si="2"/>
        <v>0</v>
      </c>
      <c r="I33" s="277"/>
      <c r="J33" s="160">
        <v>0</v>
      </c>
    </row>
    <row r="34" spans="1:10" x14ac:dyDescent="0.3">
      <c r="A34" s="30"/>
      <c r="B34" s="42" t="s">
        <v>71</v>
      </c>
      <c r="C34" s="242" t="s">
        <v>64</v>
      </c>
      <c r="D34" s="249">
        <v>0</v>
      </c>
      <c r="E34" s="272"/>
      <c r="F34" s="32">
        <f>'Agreed Budget 2021-22'!D29</f>
        <v>200</v>
      </c>
      <c r="G34" s="32">
        <f>'Expend 21-22'!AB3</f>
        <v>0</v>
      </c>
      <c r="H34" s="33">
        <f t="shared" si="2"/>
        <v>0</v>
      </c>
      <c r="I34" s="277"/>
      <c r="J34" s="160">
        <v>0</v>
      </c>
    </row>
    <row r="35" spans="1:10" x14ac:dyDescent="0.3">
      <c r="A35" s="30"/>
      <c r="B35" s="42" t="s">
        <v>72</v>
      </c>
      <c r="C35" s="242" t="s">
        <v>76</v>
      </c>
      <c r="D35" s="249">
        <v>40</v>
      </c>
      <c r="E35" s="272"/>
      <c r="F35" s="32">
        <f>'Agreed Budget 2021-22'!D30</f>
        <v>45</v>
      </c>
      <c r="G35" s="32">
        <f>'Expend 21-22'!AC3</f>
        <v>0</v>
      </c>
      <c r="H35" s="33">
        <f t="shared" si="2"/>
        <v>0</v>
      </c>
      <c r="I35" s="277"/>
      <c r="J35" s="160">
        <v>0</v>
      </c>
    </row>
    <row r="36" spans="1:10" x14ac:dyDescent="0.3">
      <c r="A36" s="30"/>
      <c r="B36" s="42" t="s">
        <v>77</v>
      </c>
      <c r="C36" s="242" t="s">
        <v>79</v>
      </c>
      <c r="D36" s="249">
        <v>15</v>
      </c>
      <c r="E36" s="272"/>
      <c r="F36" s="32">
        <f>'Agreed Budget 2021-22'!D31</f>
        <v>75</v>
      </c>
      <c r="G36" s="32">
        <f>'Expend 21-22'!AD3</f>
        <v>42</v>
      </c>
      <c r="H36" s="35">
        <v>0</v>
      </c>
      <c r="I36" s="277"/>
      <c r="J36" s="160">
        <v>0</v>
      </c>
    </row>
    <row r="37" spans="1:10" x14ac:dyDescent="0.3">
      <c r="A37" s="30"/>
      <c r="B37" s="42" t="s">
        <v>78</v>
      </c>
      <c r="C37" s="243" t="s">
        <v>80</v>
      </c>
      <c r="D37" s="249">
        <v>6527.37</v>
      </c>
      <c r="E37" s="272"/>
      <c r="F37" s="34">
        <v>3000</v>
      </c>
      <c r="G37" s="32">
        <f>'Expend 21-22'!AE3</f>
        <v>0</v>
      </c>
      <c r="H37" s="35">
        <v>0</v>
      </c>
      <c r="I37" s="277"/>
      <c r="J37" s="160">
        <v>0</v>
      </c>
    </row>
    <row r="38" spans="1:10" x14ac:dyDescent="0.3">
      <c r="A38" s="30"/>
      <c r="B38" s="161" t="s">
        <v>89</v>
      </c>
      <c r="C38" s="244" t="s">
        <v>104</v>
      </c>
      <c r="D38" s="249"/>
      <c r="E38" s="272"/>
      <c r="F38" s="34">
        <v>0</v>
      </c>
      <c r="G38" s="34"/>
      <c r="H38" s="35">
        <v>0</v>
      </c>
      <c r="I38" s="277"/>
      <c r="J38" s="160">
        <v>0</v>
      </c>
    </row>
    <row r="39" spans="1:10" ht="16.2" thickBot="1" x14ac:dyDescent="0.35">
      <c r="A39" s="30"/>
      <c r="B39" s="156" t="s">
        <v>109</v>
      </c>
      <c r="C39" s="245" t="s">
        <v>110</v>
      </c>
      <c r="D39" s="250">
        <v>323.97999999999996</v>
      </c>
      <c r="E39" s="273"/>
      <c r="F39" s="36">
        <v>0</v>
      </c>
      <c r="G39" s="36">
        <f>'Expend 21-22'!AG3</f>
        <v>624.21</v>
      </c>
      <c r="H39" s="132">
        <v>0</v>
      </c>
      <c r="I39" s="277"/>
      <c r="J39" s="160">
        <v>0</v>
      </c>
    </row>
    <row r="40" spans="1:10" ht="16.2" thickBot="1" x14ac:dyDescent="0.35">
      <c r="A40" s="30"/>
      <c r="B40" s="276"/>
      <c r="C40" s="276"/>
      <c r="D40" s="276"/>
      <c r="E40" s="276"/>
      <c r="F40" s="276"/>
      <c r="G40" s="276"/>
      <c r="H40" s="276"/>
      <c r="I40" s="277"/>
      <c r="J40" s="158"/>
    </row>
    <row r="41" spans="1:10" ht="16.2" thickBot="1" x14ac:dyDescent="0.35">
      <c r="A41" s="30"/>
      <c r="B41" s="277"/>
      <c r="C41" s="277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7376.53</v>
      </c>
      <c r="H41" s="40">
        <f>SUM(G41/F41)</f>
        <v>0.73201356747616353</v>
      </c>
      <c r="I41" s="277"/>
      <c r="J41" s="157">
        <f>SUM(J19:J39)</f>
        <v>0</v>
      </c>
    </row>
    <row r="42" spans="1:10" ht="16.2" thickBot="1" x14ac:dyDescent="0.35">
      <c r="A42" s="30"/>
      <c r="B42" s="276"/>
      <c r="C42" s="276"/>
      <c r="D42" s="285"/>
      <c r="E42" s="285"/>
      <c r="F42" s="285"/>
      <c r="G42" s="285"/>
      <c r="H42" s="285"/>
      <c r="I42" s="277"/>
      <c r="J42" s="159"/>
    </row>
    <row r="43" spans="1:10" ht="16.2" thickBot="1" x14ac:dyDescent="0.35">
      <c r="A43" s="30"/>
      <c r="B43" s="60"/>
      <c r="C43" s="60"/>
      <c r="D43" s="61" t="s">
        <v>32</v>
      </c>
      <c r="E43" s="277"/>
      <c r="F43" s="26">
        <f>SUM(F15-F41)</f>
        <v>372.95999999999913</v>
      </c>
      <c r="G43" s="26">
        <f>SUM(G15-G41)</f>
        <v>5608.670000000001</v>
      </c>
      <c r="H43" s="277"/>
      <c r="I43" s="277"/>
      <c r="J43" s="159"/>
    </row>
    <row r="44" spans="1:10" x14ac:dyDescent="0.3">
      <c r="A44" s="30"/>
      <c r="B44" s="60"/>
      <c r="C44" s="60"/>
      <c r="D44" s="60"/>
      <c r="E44" s="277"/>
      <c r="F44" s="290"/>
      <c r="G44" s="290"/>
      <c r="H44" s="277"/>
      <c r="I44" s="277"/>
      <c r="J44" s="159"/>
    </row>
    <row r="45" spans="1:10" x14ac:dyDescent="0.3">
      <c r="C45" s="27"/>
    </row>
  </sheetData>
  <mergeCells count="21">
    <mergeCell ref="J9:J11"/>
    <mergeCell ref="H43:H44"/>
    <mergeCell ref="F44:G44"/>
    <mergeCell ref="E43:E44"/>
    <mergeCell ref="J17:J18"/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K50"/>
  <sheetViews>
    <sheetView workbookViewId="0">
      <selection activeCell="B11" sqref="B11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11" ht="25.8" x14ac:dyDescent="0.5">
      <c r="A7" s="28" t="s">
        <v>38</v>
      </c>
    </row>
    <row r="8" spans="1:11" ht="9" customHeight="1" x14ac:dyDescent="0.3"/>
    <row r="9" spans="1:11" ht="21" x14ac:dyDescent="0.4">
      <c r="A9" s="45" t="s">
        <v>39</v>
      </c>
      <c r="B9" s="46" t="s">
        <v>129</v>
      </c>
    </row>
    <row r="10" spans="1:11" ht="21" x14ac:dyDescent="0.4">
      <c r="A10" s="45" t="s">
        <v>1</v>
      </c>
      <c r="B10" s="293">
        <v>44500</v>
      </c>
      <c r="C10" s="293"/>
    </row>
    <row r="11" spans="1:11" ht="13.8" customHeight="1" thickBot="1" x14ac:dyDescent="0.45">
      <c r="A11" s="45"/>
    </row>
    <row r="12" spans="1:11" ht="15.6" customHeight="1" x14ac:dyDescent="0.3">
      <c r="A12" s="330" t="s">
        <v>33</v>
      </c>
      <c r="B12" s="331"/>
      <c r="C12" s="143" t="s">
        <v>106</v>
      </c>
      <c r="D12" s="65" t="s">
        <v>107</v>
      </c>
      <c r="E12" s="316" t="s">
        <v>35</v>
      </c>
    </row>
    <row r="13" spans="1:11" x14ac:dyDescent="0.3">
      <c r="A13" s="332"/>
      <c r="B13" s="333"/>
      <c r="C13" s="66">
        <v>44287</v>
      </c>
      <c r="D13" s="66">
        <v>44500</v>
      </c>
      <c r="E13" s="317"/>
    </row>
    <row r="14" spans="1:11" x14ac:dyDescent="0.3">
      <c r="A14" s="334" t="s">
        <v>56</v>
      </c>
      <c r="B14" s="335"/>
      <c r="C14" s="327">
        <v>6485.97</v>
      </c>
      <c r="D14" s="326">
        <v>6485.97</v>
      </c>
      <c r="E14" s="328">
        <f>SUM(D14-C14)</f>
        <v>0</v>
      </c>
      <c r="H14" s="18"/>
      <c r="K14" s="18"/>
    </row>
    <row r="15" spans="1:11" ht="11.4" customHeight="1" x14ac:dyDescent="0.3">
      <c r="A15" s="334"/>
      <c r="B15" s="335"/>
      <c r="C15" s="327"/>
      <c r="D15" s="326"/>
      <c r="E15" s="329"/>
    </row>
    <row r="16" spans="1:11" ht="15.6" customHeight="1" x14ac:dyDescent="0.3">
      <c r="A16" s="334" t="s">
        <v>57</v>
      </c>
      <c r="B16" s="335"/>
      <c r="C16" s="326">
        <v>8.4</v>
      </c>
      <c r="D16" s="327">
        <v>8.4</v>
      </c>
      <c r="E16" s="328">
        <f t="shared" ref="E16" si="0">SUM(D16-C16)</f>
        <v>0</v>
      </c>
    </row>
    <row r="17" spans="1:5" ht="10.8" customHeight="1" x14ac:dyDescent="0.3">
      <c r="A17" s="334"/>
      <c r="B17" s="335"/>
      <c r="C17" s="326"/>
      <c r="D17" s="327"/>
      <c r="E17" s="329"/>
    </row>
    <row r="18" spans="1:5" ht="25.2" customHeight="1" thickBot="1" x14ac:dyDescent="0.35">
      <c r="A18" s="336" t="s">
        <v>111</v>
      </c>
      <c r="B18" s="337"/>
      <c r="C18" s="162">
        <v>236.61</v>
      </c>
      <c r="D18" s="163">
        <v>5845.28</v>
      </c>
      <c r="E18" s="164">
        <f>SUM(D18-C18)</f>
        <v>5608.67</v>
      </c>
    </row>
    <row r="19" spans="1:5" ht="25.2" customHeight="1" thickBot="1" x14ac:dyDescent="0.35">
      <c r="A19" s="305" t="s">
        <v>34</v>
      </c>
      <c r="B19" s="306"/>
      <c r="C19" s="44">
        <f>SUM(C14:C18)</f>
        <v>6730.98</v>
      </c>
      <c r="D19" s="44">
        <f>SUM(D14:D18)</f>
        <v>12339.65</v>
      </c>
      <c r="E19" s="75">
        <f>SUM(D19-C19)</f>
        <v>5608.67</v>
      </c>
    </row>
    <row r="21" spans="1:5" ht="16.2" thickBot="1" x14ac:dyDescent="0.35"/>
    <row r="22" spans="1:5" x14ac:dyDescent="0.3">
      <c r="A22" s="318" t="s">
        <v>36</v>
      </c>
      <c r="B22" s="319"/>
      <c r="C22" s="319"/>
      <c r="D22" s="320"/>
      <c r="E22" s="324">
        <f>'Income 21-22'!H3</f>
        <v>12985.2</v>
      </c>
    </row>
    <row r="23" spans="1:5" ht="5.4" customHeight="1" x14ac:dyDescent="0.3">
      <c r="A23" s="321"/>
      <c r="B23" s="322"/>
      <c r="C23" s="322"/>
      <c r="D23" s="323"/>
      <c r="E23" s="325"/>
    </row>
    <row r="24" spans="1:5" x14ac:dyDescent="0.3">
      <c r="A24" s="349" t="s">
        <v>37</v>
      </c>
      <c r="B24" s="350"/>
      <c r="C24" s="350"/>
      <c r="D24" s="351"/>
      <c r="E24" s="340">
        <f>'Expend 21-22'!AH3</f>
        <v>7376.53</v>
      </c>
    </row>
    <row r="25" spans="1:5" ht="6" customHeight="1" thickBot="1" x14ac:dyDescent="0.35">
      <c r="A25" s="352"/>
      <c r="B25" s="353"/>
      <c r="C25" s="353"/>
      <c r="D25" s="354"/>
      <c r="E25" s="341"/>
    </row>
    <row r="26" spans="1:5" x14ac:dyDescent="0.3">
      <c r="A26" s="342" t="s">
        <v>6</v>
      </c>
      <c r="B26" s="343"/>
      <c r="C26" s="343"/>
      <c r="D26" s="343"/>
      <c r="E26" s="338">
        <f>SUM(E22-E24)</f>
        <v>5608.670000000001</v>
      </c>
    </row>
    <row r="27" spans="1:5" ht="5.4" customHeight="1" thickBot="1" x14ac:dyDescent="0.35">
      <c r="A27" s="344"/>
      <c r="B27" s="345"/>
      <c r="C27" s="345"/>
      <c r="D27" s="345"/>
      <c r="E27" s="346"/>
    </row>
    <row r="28" spans="1:5" ht="16.2" thickBot="1" x14ac:dyDescent="0.35"/>
    <row r="29" spans="1:5" x14ac:dyDescent="0.3">
      <c r="A29" s="330" t="s">
        <v>53</v>
      </c>
      <c r="B29" s="331"/>
      <c r="C29" s="331"/>
      <c r="D29" s="331"/>
      <c r="E29" s="347">
        <f>SUM(E19-E26)</f>
        <v>-9.0949470177292824E-13</v>
      </c>
    </row>
    <row r="30" spans="1:5" ht="18" customHeight="1" thickBot="1" x14ac:dyDescent="0.35">
      <c r="A30" s="305"/>
      <c r="B30" s="306"/>
      <c r="C30" s="306"/>
      <c r="D30" s="306"/>
      <c r="E30" s="348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5"/>
      <c r="B35" s="147"/>
      <c r="C35" s="115"/>
      <c r="D35" s="115"/>
      <c r="E35" s="146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8"/>
      <c r="B41" s="149"/>
      <c r="C41" s="150"/>
      <c r="D41" s="150"/>
      <c r="E41" s="151"/>
      <c r="F41" s="67"/>
    </row>
    <row r="42" spans="1:6" ht="16.2" thickBot="1" x14ac:dyDescent="0.35">
      <c r="A42" s="307" t="s">
        <v>48</v>
      </c>
      <c r="B42" s="308"/>
      <c r="C42" s="308"/>
      <c r="D42" s="309"/>
      <c r="E42" s="39">
        <f>SUM(E35:E41)</f>
        <v>0</v>
      </c>
    </row>
    <row r="43" spans="1:6" ht="16.2" thickBot="1" x14ac:dyDescent="0.35"/>
    <row r="44" spans="1:6" ht="15.6" customHeight="1" x14ac:dyDescent="0.3">
      <c r="A44" s="310" t="s">
        <v>54</v>
      </c>
      <c r="B44" s="311"/>
      <c r="C44" s="311"/>
      <c r="D44" s="312"/>
      <c r="E44" s="338">
        <f>SUM(E29-E42)</f>
        <v>-9.0949470177292824E-13</v>
      </c>
    </row>
    <row r="45" spans="1:6" ht="15.6" customHeight="1" thickBot="1" x14ac:dyDescent="0.35">
      <c r="A45" s="313"/>
      <c r="B45" s="314"/>
      <c r="C45" s="314"/>
      <c r="D45" s="315"/>
      <c r="E45" s="339"/>
    </row>
    <row r="46" spans="1:6" ht="16.2" customHeight="1" x14ac:dyDescent="0.3"/>
    <row r="47" spans="1:6" x14ac:dyDescent="0.3">
      <c r="A47" s="298" t="s">
        <v>46</v>
      </c>
      <c r="B47" s="299"/>
      <c r="C47" s="294"/>
      <c r="D47" s="295"/>
    </row>
    <row r="48" spans="1:6" ht="27.6" customHeight="1" x14ac:dyDescent="0.3">
      <c r="A48" s="298"/>
      <c r="B48" s="299"/>
      <c r="C48" s="296"/>
      <c r="D48" s="297"/>
    </row>
    <row r="49" spans="1:4" x14ac:dyDescent="0.3">
      <c r="A49" s="304" t="s">
        <v>1</v>
      </c>
      <c r="B49" s="304"/>
      <c r="C49" s="300">
        <v>44469</v>
      </c>
      <c r="D49" s="301"/>
    </row>
    <row r="50" spans="1:4" x14ac:dyDescent="0.3">
      <c r="A50" s="304"/>
      <c r="B50" s="304"/>
      <c r="C50" s="302"/>
      <c r="D50" s="303"/>
    </row>
  </sheetData>
  <mergeCells count="28">
    <mergeCell ref="E44:E45"/>
    <mergeCell ref="E24:E25"/>
    <mergeCell ref="A26:D27"/>
    <mergeCell ref="E26:E27"/>
    <mergeCell ref="A29:D30"/>
    <mergeCell ref="E29:E30"/>
    <mergeCell ref="A24:D2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B10:C10"/>
    <mergeCell ref="C47:D48"/>
    <mergeCell ref="A47:B48"/>
    <mergeCell ref="C49:D50"/>
    <mergeCell ref="A49:B50"/>
    <mergeCell ref="A19:B19"/>
    <mergeCell ref="A42:D42"/>
    <mergeCell ref="A44:D4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1" sqref="A11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355"/>
      <c r="B1" s="355"/>
      <c r="C1" s="355"/>
      <c r="D1" s="355"/>
      <c r="E1" s="357" t="s">
        <v>40</v>
      </c>
      <c r="F1" s="357"/>
      <c r="G1" s="357"/>
      <c r="H1" s="333" t="s">
        <v>43</v>
      </c>
    </row>
    <row r="2" spans="1:8" ht="23.4" customHeight="1" thickBot="1" x14ac:dyDescent="0.35">
      <c r="A2" s="356"/>
      <c r="B2" s="356"/>
      <c r="C2" s="356"/>
      <c r="D2" s="356"/>
      <c r="E2" s="357"/>
      <c r="F2" s="357"/>
      <c r="G2" s="357"/>
      <c r="H2" s="333"/>
    </row>
    <row r="3" spans="1:8" ht="16.2" thickBot="1" x14ac:dyDescent="0.35">
      <c r="A3" s="358" t="s">
        <v>114</v>
      </c>
      <c r="B3" s="359"/>
      <c r="C3" s="359"/>
      <c r="D3" s="48" t="s">
        <v>41</v>
      </c>
      <c r="E3" s="47">
        <f>E19</f>
        <v>12500</v>
      </c>
      <c r="F3" s="22">
        <f>F19</f>
        <v>220.2</v>
      </c>
      <c r="G3" s="22">
        <f>G19</f>
        <v>265</v>
      </c>
      <c r="H3" s="54">
        <f>SUM(E3:G3)</f>
        <v>12985.2</v>
      </c>
    </row>
    <row r="4" spans="1:8" ht="16.2" thickBot="1" x14ac:dyDescent="0.35">
      <c r="A4" s="360"/>
      <c r="B4" s="361"/>
      <c r="C4" s="361"/>
      <c r="D4" s="97" t="s">
        <v>42</v>
      </c>
      <c r="E4" s="98" t="s">
        <v>18</v>
      </c>
      <c r="F4" s="98" t="s">
        <v>19</v>
      </c>
      <c r="G4" s="99" t="s">
        <v>20</v>
      </c>
    </row>
    <row r="5" spans="1:8" s="23" customFormat="1" ht="28.8" x14ac:dyDescent="0.3">
      <c r="A5" s="88" t="s">
        <v>1</v>
      </c>
      <c r="B5" s="89" t="s">
        <v>13</v>
      </c>
      <c r="C5" s="89" t="s">
        <v>14</v>
      </c>
      <c r="D5" s="89" t="s">
        <v>3</v>
      </c>
      <c r="E5" s="89" t="s">
        <v>16</v>
      </c>
      <c r="F5" s="89" t="s">
        <v>83</v>
      </c>
      <c r="G5" s="90" t="s">
        <v>88</v>
      </c>
    </row>
    <row r="6" spans="1:8" s="53" customFormat="1" ht="27.6" customHeight="1" x14ac:dyDescent="0.3">
      <c r="A6" s="91">
        <v>44287</v>
      </c>
      <c r="B6" s="255" t="s">
        <v>117</v>
      </c>
      <c r="C6" s="175" t="s">
        <v>118</v>
      </c>
      <c r="D6" s="175" t="s">
        <v>121</v>
      </c>
      <c r="E6" s="176"/>
      <c r="F6" s="177"/>
      <c r="G6" s="178">
        <v>265</v>
      </c>
    </row>
    <row r="7" spans="1:8" s="53" customFormat="1" ht="28.8" customHeight="1" x14ac:dyDescent="0.3">
      <c r="A7" s="91">
        <v>44302</v>
      </c>
      <c r="B7" s="255" t="s">
        <v>117</v>
      </c>
      <c r="C7" s="175" t="s">
        <v>119</v>
      </c>
      <c r="D7" s="179" t="s">
        <v>123</v>
      </c>
      <c r="E7" s="180">
        <v>5000</v>
      </c>
      <c r="F7" s="181"/>
      <c r="G7" s="178"/>
    </row>
    <row r="8" spans="1:8" s="53" customFormat="1" ht="28.2" customHeight="1" x14ac:dyDescent="0.3">
      <c r="A8" s="91">
        <v>44316</v>
      </c>
      <c r="B8" s="255" t="s">
        <v>117</v>
      </c>
      <c r="C8" s="175" t="s">
        <v>120</v>
      </c>
      <c r="D8" s="179" t="s">
        <v>122</v>
      </c>
      <c r="E8" s="176"/>
      <c r="F8" s="177">
        <v>220.2</v>
      </c>
      <c r="G8" s="178"/>
    </row>
    <row r="9" spans="1:8" s="53" customFormat="1" ht="28.2" customHeight="1" x14ac:dyDescent="0.3">
      <c r="A9" s="91">
        <v>44440</v>
      </c>
      <c r="B9" s="256" t="s">
        <v>117</v>
      </c>
      <c r="C9" s="257" t="s">
        <v>119</v>
      </c>
      <c r="D9" s="179" t="s">
        <v>123</v>
      </c>
      <c r="E9" s="51">
        <v>5000</v>
      </c>
      <c r="F9" s="52"/>
      <c r="G9" s="92"/>
    </row>
    <row r="10" spans="1:8" s="53" customFormat="1" ht="28.2" customHeight="1" x14ac:dyDescent="0.3">
      <c r="A10" s="91">
        <v>44459</v>
      </c>
      <c r="B10" s="256" t="s">
        <v>117</v>
      </c>
      <c r="C10" s="257" t="s">
        <v>119</v>
      </c>
      <c r="D10" s="258" t="s">
        <v>172</v>
      </c>
      <c r="E10" s="51">
        <v>2500</v>
      </c>
      <c r="F10" s="52"/>
      <c r="G10" s="92"/>
    </row>
    <row r="11" spans="1:8" s="53" customFormat="1" ht="28.2" customHeight="1" x14ac:dyDescent="0.3">
      <c r="A11" s="91"/>
      <c r="B11" s="50"/>
      <c r="C11" s="50"/>
      <c r="D11" s="50"/>
      <c r="E11" s="51"/>
      <c r="F11" s="52"/>
      <c r="G11" s="93"/>
    </row>
    <row r="12" spans="1:8" s="53" customFormat="1" ht="28.2" customHeight="1" x14ac:dyDescent="0.3">
      <c r="A12" s="91"/>
      <c r="B12" s="50"/>
      <c r="C12" s="50"/>
      <c r="D12" s="50"/>
      <c r="E12" s="51"/>
      <c r="F12" s="52"/>
      <c r="G12" s="92"/>
    </row>
    <row r="13" spans="1:8" s="53" customFormat="1" ht="28.2" customHeight="1" x14ac:dyDescent="0.3">
      <c r="A13" s="91"/>
      <c r="B13" s="50"/>
      <c r="C13" s="50"/>
      <c r="D13" s="50"/>
      <c r="E13" s="51"/>
      <c r="F13" s="52"/>
      <c r="G13" s="92"/>
    </row>
    <row r="14" spans="1:8" s="53" customFormat="1" ht="16.2" customHeight="1" x14ac:dyDescent="0.3">
      <c r="A14" s="91"/>
      <c r="B14" s="50"/>
      <c r="C14" s="50"/>
      <c r="D14" s="50"/>
      <c r="E14" s="51"/>
      <c r="F14" s="52"/>
      <c r="G14" s="92"/>
    </row>
    <row r="15" spans="1:8" s="53" customFormat="1" ht="16.2" customHeight="1" x14ac:dyDescent="0.3">
      <c r="A15" s="91"/>
      <c r="B15" s="50"/>
      <c r="C15" s="50"/>
      <c r="D15" s="50"/>
      <c r="E15" s="51"/>
      <c r="F15" s="52"/>
      <c r="G15" s="92"/>
    </row>
    <row r="16" spans="1:8" s="53" customFormat="1" ht="16.2" customHeight="1" x14ac:dyDescent="0.3">
      <c r="A16" s="91"/>
      <c r="B16" s="50"/>
      <c r="C16" s="50"/>
      <c r="D16" s="50"/>
      <c r="E16" s="51"/>
      <c r="F16" s="52"/>
      <c r="G16" s="92"/>
    </row>
    <row r="17" spans="1:8" s="53" customFormat="1" ht="16.2" customHeight="1" x14ac:dyDescent="0.3">
      <c r="A17" s="91"/>
      <c r="B17" s="50"/>
      <c r="C17" s="50"/>
      <c r="D17" s="50"/>
      <c r="E17" s="51"/>
      <c r="F17" s="52"/>
      <c r="G17" s="92"/>
    </row>
    <row r="18" spans="1:8" s="53" customFormat="1" ht="16.2" customHeight="1" thickBot="1" x14ac:dyDescent="0.35">
      <c r="A18" s="91"/>
      <c r="B18" s="50"/>
      <c r="C18" s="50"/>
      <c r="D18" s="50"/>
      <c r="E18" s="51"/>
      <c r="F18" s="52"/>
      <c r="G18" s="92"/>
    </row>
    <row r="19" spans="1:8" ht="16.2" thickBot="1" x14ac:dyDescent="0.35">
      <c r="A19" s="94"/>
      <c r="B19" s="95"/>
      <c r="C19" s="95"/>
      <c r="D19" s="96"/>
      <c r="E19" s="130">
        <f>SUM(E6:E18)</f>
        <v>12500</v>
      </c>
      <c r="F19" s="130">
        <f>SUM(F6:F18)</f>
        <v>220.2</v>
      </c>
      <c r="G19" s="21">
        <f>SUM(G6:G18)</f>
        <v>265</v>
      </c>
      <c r="H19" s="39">
        <f>SUM(E19:G19)</f>
        <v>12985.2</v>
      </c>
    </row>
    <row r="20" spans="1:8" x14ac:dyDescent="0.3">
      <c r="E20" s="18"/>
      <c r="F20" s="18"/>
      <c r="G20" s="18"/>
    </row>
    <row r="21" spans="1:8" x14ac:dyDescent="0.3">
      <c r="A21" s="362" t="s">
        <v>90</v>
      </c>
      <c r="B21" s="363"/>
      <c r="C21" s="363"/>
      <c r="D21" s="363"/>
      <c r="E21" s="364"/>
      <c r="F21" s="18"/>
      <c r="G21" s="18"/>
    </row>
    <row r="22" spans="1:8" x14ac:dyDescent="0.3">
      <c r="A22" s="119" t="s">
        <v>59</v>
      </c>
      <c r="B22" s="118"/>
      <c r="C22" s="118"/>
      <c r="D22" s="118"/>
      <c r="E22" s="120">
        <f>E19</f>
        <v>12500</v>
      </c>
    </row>
    <row r="23" spans="1:8" x14ac:dyDescent="0.3">
      <c r="A23" s="121" t="s">
        <v>98</v>
      </c>
      <c r="B23" s="122"/>
      <c r="C23" s="122"/>
      <c r="D23" s="122"/>
      <c r="E23" s="123">
        <f>SUM(F3:G3)</f>
        <v>485.2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9"/>
  <sheetViews>
    <sheetView workbookViewId="0">
      <pane xSplit="11" ySplit="5" topLeftCell="L24" activePane="bottomRight" state="frozen"/>
      <selection pane="topRight" activeCell="M1" sqref="M1"/>
      <selection pane="bottomLeft" activeCell="A8" sqref="A8"/>
      <selection pane="bottomRight" activeCell="A30" sqref="A30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0.19921875" style="140" customWidth="1"/>
  </cols>
  <sheetData>
    <row r="1" spans="1:35" ht="15.6" customHeight="1" x14ac:dyDescent="0.3">
      <c r="A1" s="373"/>
      <c r="B1" s="373"/>
      <c r="C1" s="373"/>
      <c r="D1" s="373"/>
      <c r="E1" s="2"/>
      <c r="F1" s="2"/>
      <c r="G1" s="2"/>
      <c r="H1" s="2"/>
      <c r="I1" s="2"/>
      <c r="J1" s="2"/>
      <c r="K1" s="2"/>
      <c r="L1" s="2"/>
      <c r="M1" s="367" t="s">
        <v>44</v>
      </c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8"/>
      <c r="AF1" s="365" t="s">
        <v>45</v>
      </c>
      <c r="AG1" s="133"/>
      <c r="AH1" s="365" t="s">
        <v>45</v>
      </c>
    </row>
    <row r="2" spans="1:35" ht="22.8" customHeight="1" thickBot="1" x14ac:dyDescent="0.35">
      <c r="A2" s="373"/>
      <c r="B2" s="373"/>
      <c r="C2" s="373"/>
      <c r="D2" s="373"/>
      <c r="E2" s="2"/>
      <c r="F2" s="2"/>
      <c r="G2" s="2"/>
      <c r="H2" s="2"/>
      <c r="I2" s="2"/>
      <c r="J2" s="2"/>
      <c r="K2" s="2"/>
      <c r="L2" s="2">
        <v>44.34</v>
      </c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70"/>
      <c r="AF2" s="372"/>
      <c r="AG2" s="133"/>
      <c r="AH2" s="366"/>
    </row>
    <row r="3" spans="1:35" s="2" customFormat="1" ht="16.2" thickBot="1" x14ac:dyDescent="0.35">
      <c r="A3" s="371" t="s">
        <v>114</v>
      </c>
      <c r="B3" s="371"/>
      <c r="C3" s="371"/>
      <c r="D3" s="58" t="s">
        <v>41</v>
      </c>
      <c r="M3" s="39">
        <f t="shared" ref="M3:AE3" si="0">SUM(M6:M38)</f>
        <v>174.76</v>
      </c>
      <c r="N3" s="39">
        <f t="shared" si="0"/>
        <v>337.84</v>
      </c>
      <c r="O3" s="39">
        <f t="shared" si="0"/>
        <v>300</v>
      </c>
      <c r="P3" s="39">
        <f t="shared" si="0"/>
        <v>0</v>
      </c>
      <c r="Q3" s="39">
        <f t="shared" si="0"/>
        <v>221.7</v>
      </c>
      <c r="R3" s="39">
        <f t="shared" si="0"/>
        <v>2204.6600000000003</v>
      </c>
      <c r="S3" s="39">
        <f t="shared" si="0"/>
        <v>351.96000000000004</v>
      </c>
      <c r="T3" s="39">
        <f t="shared" si="0"/>
        <v>0</v>
      </c>
      <c r="U3" s="39">
        <f t="shared" si="0"/>
        <v>463.2</v>
      </c>
      <c r="V3" s="39">
        <f t="shared" si="0"/>
        <v>0</v>
      </c>
      <c r="W3" s="39">
        <f t="shared" si="0"/>
        <v>816.2</v>
      </c>
      <c r="X3" s="39">
        <f t="shared" si="0"/>
        <v>1500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0</v>
      </c>
      <c r="AD3" s="39">
        <f t="shared" si="0"/>
        <v>42</v>
      </c>
      <c r="AE3" s="39">
        <f t="shared" si="0"/>
        <v>0</v>
      </c>
      <c r="AF3" s="62">
        <f>SUM(M3:AE3)</f>
        <v>6752.32</v>
      </c>
      <c r="AG3" s="134">
        <f>SUM(AG6:AG38)</f>
        <v>624.21</v>
      </c>
      <c r="AH3" s="12">
        <f>SUM(AF3+AG3)</f>
        <v>7376.53</v>
      </c>
    </row>
    <row r="4" spans="1:35" ht="15.6" customHeight="1" x14ac:dyDescent="0.3">
      <c r="A4" s="371"/>
      <c r="B4" s="371"/>
      <c r="C4" s="371"/>
      <c r="D4" s="59" t="s">
        <v>42</v>
      </c>
      <c r="E4" s="6"/>
      <c r="F4" s="6"/>
      <c r="G4" s="6"/>
      <c r="H4" s="6"/>
      <c r="I4" s="6"/>
      <c r="J4" s="6"/>
      <c r="K4" s="4"/>
      <c r="L4" s="4"/>
      <c r="M4" s="84" t="s">
        <v>21</v>
      </c>
      <c r="N4" s="76" t="s">
        <v>22</v>
      </c>
      <c r="O4" s="85" t="s">
        <v>23</v>
      </c>
      <c r="P4" s="87" t="s">
        <v>24</v>
      </c>
      <c r="Q4" s="83" t="s">
        <v>25</v>
      </c>
      <c r="R4" s="83" t="s">
        <v>26</v>
      </c>
      <c r="S4" s="83" t="s">
        <v>155</v>
      </c>
      <c r="T4" s="83" t="s">
        <v>27</v>
      </c>
      <c r="U4" s="83" t="s">
        <v>28</v>
      </c>
      <c r="V4" s="14" t="s">
        <v>29</v>
      </c>
      <c r="W4" s="83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5" t="s">
        <v>31</v>
      </c>
    </row>
    <row r="5" spans="1:35" s="70" customFormat="1" ht="27.6" x14ac:dyDescent="0.3">
      <c r="A5" s="100" t="s">
        <v>1</v>
      </c>
      <c r="B5" s="101" t="s">
        <v>2</v>
      </c>
      <c r="C5" s="102" t="s">
        <v>58</v>
      </c>
      <c r="D5" s="102" t="s">
        <v>3</v>
      </c>
      <c r="E5" s="103"/>
      <c r="F5" s="104"/>
      <c r="G5" s="105"/>
      <c r="H5" s="105"/>
      <c r="I5" s="105"/>
      <c r="J5" s="103"/>
      <c r="K5" s="106"/>
      <c r="L5" s="183" t="s">
        <v>128</v>
      </c>
      <c r="M5" s="107" t="s">
        <v>55</v>
      </c>
      <c r="N5" s="108" t="s">
        <v>11</v>
      </c>
      <c r="O5" s="109" t="s">
        <v>65</v>
      </c>
      <c r="P5" s="109" t="s">
        <v>66</v>
      </c>
      <c r="Q5" s="107" t="s">
        <v>168</v>
      </c>
      <c r="R5" s="109" t="s">
        <v>157</v>
      </c>
      <c r="S5" s="109" t="s">
        <v>156</v>
      </c>
      <c r="T5" s="109" t="s">
        <v>60</v>
      </c>
      <c r="U5" s="110" t="s">
        <v>86</v>
      </c>
      <c r="V5" s="111" t="s">
        <v>85</v>
      </c>
      <c r="W5" s="107" t="s">
        <v>126</v>
      </c>
      <c r="X5" s="112" t="s">
        <v>74</v>
      </c>
      <c r="Y5" s="252" t="s">
        <v>158</v>
      </c>
      <c r="Z5" s="112" t="s">
        <v>63</v>
      </c>
      <c r="AA5" s="113" t="s">
        <v>75</v>
      </c>
      <c r="AB5" s="112" t="s">
        <v>64</v>
      </c>
      <c r="AC5" s="112" t="s">
        <v>76</v>
      </c>
      <c r="AD5" s="112" t="s">
        <v>79</v>
      </c>
      <c r="AE5" s="112" t="s">
        <v>80</v>
      </c>
      <c r="AF5" s="114"/>
      <c r="AG5" s="136" t="s">
        <v>4</v>
      </c>
    </row>
    <row r="6" spans="1:35" x14ac:dyDescent="0.3">
      <c r="A6" s="63">
        <v>44293</v>
      </c>
      <c r="B6" s="20" t="s">
        <v>117</v>
      </c>
      <c r="C6" s="19" t="s">
        <v>124</v>
      </c>
      <c r="D6" s="77" t="s">
        <v>164</v>
      </c>
      <c r="E6" s="7"/>
      <c r="F6" s="5"/>
      <c r="G6" s="5"/>
      <c r="H6" s="5"/>
      <c r="I6" s="5"/>
      <c r="J6" s="5"/>
      <c r="L6" s="144">
        <f t="shared" ref="L6:L10" si="1">SUM(M6:AG6)</f>
        <v>341.64</v>
      </c>
      <c r="M6" s="79"/>
      <c r="O6" s="80"/>
      <c r="Q6" s="81"/>
      <c r="R6" s="81">
        <v>315.64</v>
      </c>
      <c r="S6" s="81">
        <v>26</v>
      </c>
      <c r="T6" s="81"/>
      <c r="U6" s="80"/>
      <c r="V6" s="79"/>
      <c r="W6" s="81"/>
      <c r="X6" s="79"/>
      <c r="Y6" s="79"/>
      <c r="Z6" s="79"/>
      <c r="AA6" s="79"/>
      <c r="AB6" s="79"/>
      <c r="AC6" s="79"/>
      <c r="AD6" s="79"/>
      <c r="AF6" s="56"/>
      <c r="AG6" s="142"/>
    </row>
    <row r="7" spans="1:35" x14ac:dyDescent="0.3">
      <c r="A7" s="63">
        <v>44294</v>
      </c>
      <c r="B7" s="20" t="s">
        <v>125</v>
      </c>
      <c r="C7" s="19" t="s">
        <v>126</v>
      </c>
      <c r="D7" s="77" t="s">
        <v>127</v>
      </c>
      <c r="E7" s="7"/>
      <c r="F7" s="5"/>
      <c r="G7" s="5"/>
      <c r="H7" s="5"/>
      <c r="I7" s="5"/>
      <c r="J7" s="5"/>
      <c r="L7" s="144">
        <f t="shared" si="1"/>
        <v>138.62</v>
      </c>
      <c r="M7" s="79"/>
      <c r="N7" s="81"/>
      <c r="O7" s="80"/>
      <c r="Q7" s="81"/>
      <c r="R7" s="81"/>
      <c r="S7" s="81"/>
      <c r="T7" s="81"/>
      <c r="U7" s="86"/>
      <c r="V7" s="79"/>
      <c r="W7" s="81">
        <v>116.6</v>
      </c>
      <c r="X7" s="79"/>
      <c r="Y7" s="79"/>
      <c r="Z7" s="79"/>
      <c r="AA7" s="79"/>
      <c r="AB7" s="79"/>
      <c r="AC7" s="79"/>
      <c r="AD7" s="79"/>
      <c r="AF7" s="56"/>
      <c r="AG7" s="182">
        <v>22.02</v>
      </c>
      <c r="AI7" t="s">
        <v>179</v>
      </c>
    </row>
    <row r="8" spans="1:35" x14ac:dyDescent="0.3">
      <c r="A8" s="63">
        <v>44321</v>
      </c>
      <c r="B8" s="20" t="s">
        <v>125</v>
      </c>
      <c r="C8" s="19" t="s">
        <v>126</v>
      </c>
      <c r="D8" s="77" t="s">
        <v>127</v>
      </c>
      <c r="E8" s="7"/>
      <c r="F8" s="5"/>
      <c r="G8" s="5"/>
      <c r="H8" s="5"/>
      <c r="I8" s="5"/>
      <c r="J8" s="5"/>
      <c r="L8" s="144">
        <f t="shared" si="1"/>
        <v>138.62</v>
      </c>
      <c r="M8" s="79"/>
      <c r="O8" s="80"/>
      <c r="Q8" s="81"/>
      <c r="R8" s="81"/>
      <c r="S8" s="81"/>
      <c r="T8" s="81"/>
      <c r="U8" s="80"/>
      <c r="V8" s="79"/>
      <c r="W8" s="81">
        <v>116.6</v>
      </c>
      <c r="X8" s="79"/>
      <c r="Y8" s="79"/>
      <c r="Z8" s="79"/>
      <c r="AA8" s="79"/>
      <c r="AB8" s="79"/>
      <c r="AC8" s="79"/>
      <c r="AD8" s="79"/>
      <c r="AF8" s="56"/>
      <c r="AG8" s="142">
        <v>22.02</v>
      </c>
      <c r="AI8" t="s">
        <v>179</v>
      </c>
    </row>
    <row r="9" spans="1:35" x14ac:dyDescent="0.3">
      <c r="A9" s="63">
        <v>44321</v>
      </c>
      <c r="B9" s="20" t="s">
        <v>117</v>
      </c>
      <c r="C9" s="19" t="s">
        <v>124</v>
      </c>
      <c r="D9" s="77" t="s">
        <v>163</v>
      </c>
      <c r="E9" s="7"/>
      <c r="F9" s="5"/>
      <c r="G9" s="5"/>
      <c r="H9" s="5"/>
      <c r="I9" s="5"/>
      <c r="J9" s="5"/>
      <c r="L9" s="144">
        <f t="shared" si="1"/>
        <v>301.53999999999996</v>
      </c>
      <c r="M9" s="79"/>
      <c r="O9" s="80"/>
      <c r="Q9" s="81">
        <v>221.7</v>
      </c>
      <c r="R9" s="81"/>
      <c r="S9" s="81">
        <v>24.3</v>
      </c>
      <c r="T9" s="81"/>
      <c r="U9" s="86">
        <v>11.2</v>
      </c>
      <c r="V9" s="79"/>
      <c r="W9" s="81"/>
      <c r="X9" s="79"/>
      <c r="Y9" s="79"/>
      <c r="Z9" s="79"/>
      <c r="AA9" s="79"/>
      <c r="AB9" s="79"/>
      <c r="AC9" s="79"/>
      <c r="AD9" s="79"/>
      <c r="AF9" s="56"/>
      <c r="AG9" s="142">
        <v>44.34</v>
      </c>
    </row>
    <row r="10" spans="1:35" x14ac:dyDescent="0.3">
      <c r="A10" s="63">
        <v>44321</v>
      </c>
      <c r="B10" s="20" t="s">
        <v>117</v>
      </c>
      <c r="C10" s="19" t="s">
        <v>151</v>
      </c>
      <c r="D10" s="77" t="s">
        <v>11</v>
      </c>
      <c r="E10" s="7"/>
      <c r="F10" s="5"/>
      <c r="G10" s="5"/>
      <c r="H10" s="5"/>
      <c r="I10" s="5"/>
      <c r="J10" s="5"/>
      <c r="L10" s="144">
        <f t="shared" si="1"/>
        <v>337.84</v>
      </c>
      <c r="M10" s="79"/>
      <c r="N10" s="81">
        <v>337.84</v>
      </c>
      <c r="O10" s="81"/>
      <c r="Q10" s="81"/>
      <c r="R10" s="81"/>
      <c r="S10" s="81"/>
      <c r="T10" s="81"/>
      <c r="U10" s="81"/>
      <c r="V10" s="79"/>
      <c r="X10" s="79"/>
      <c r="Y10" s="79"/>
      <c r="Z10" s="79"/>
      <c r="AA10" s="79"/>
      <c r="AB10" s="79"/>
      <c r="AC10" s="79"/>
      <c r="AD10" s="82"/>
      <c r="AF10" s="56"/>
      <c r="AG10" s="142"/>
    </row>
    <row r="11" spans="1:35" x14ac:dyDescent="0.3">
      <c r="A11" s="63">
        <v>44321</v>
      </c>
      <c r="B11" s="20" t="s">
        <v>117</v>
      </c>
      <c r="C11" s="19" t="s">
        <v>152</v>
      </c>
      <c r="D11" s="77" t="s">
        <v>162</v>
      </c>
      <c r="E11" s="7"/>
      <c r="F11" s="5"/>
      <c r="G11" s="5"/>
      <c r="H11" s="5"/>
      <c r="I11" s="5"/>
      <c r="J11" s="5"/>
      <c r="L11" s="144">
        <f>SUM(M11:AG11)</f>
        <v>408</v>
      </c>
      <c r="M11" s="82"/>
      <c r="O11" s="81"/>
      <c r="Q11" s="81"/>
      <c r="R11" s="81"/>
      <c r="S11" s="81"/>
      <c r="T11" s="81"/>
      <c r="U11" s="81"/>
      <c r="V11" s="79"/>
      <c r="W11" s="81"/>
      <c r="X11" s="79"/>
      <c r="Y11" s="79">
        <v>340</v>
      </c>
      <c r="Z11" s="79"/>
      <c r="AA11" s="79"/>
      <c r="AB11" s="79"/>
      <c r="AC11" s="79"/>
      <c r="AD11" s="79"/>
      <c r="AF11" s="56"/>
      <c r="AG11" s="142">
        <v>68</v>
      </c>
      <c r="AI11" t="s">
        <v>179</v>
      </c>
    </row>
    <row r="12" spans="1:35" x14ac:dyDescent="0.3">
      <c r="A12" s="63">
        <v>44321</v>
      </c>
      <c r="B12" s="20" t="s">
        <v>117</v>
      </c>
      <c r="C12" s="19" t="s">
        <v>153</v>
      </c>
      <c r="D12" s="77" t="s">
        <v>161</v>
      </c>
      <c r="E12" s="7"/>
      <c r="F12" s="5"/>
      <c r="G12" s="5"/>
      <c r="H12" s="5"/>
      <c r="I12" s="5"/>
      <c r="J12" s="5"/>
      <c r="L12" s="144">
        <f t="shared" ref="L12:L36" si="2">SUM(M12:AG12)</f>
        <v>300</v>
      </c>
      <c r="M12" s="79"/>
      <c r="O12" s="81">
        <v>300</v>
      </c>
      <c r="Q12" s="81"/>
      <c r="R12" s="81"/>
      <c r="S12" s="81"/>
      <c r="T12" s="81"/>
      <c r="U12" s="81"/>
      <c r="V12" s="82"/>
      <c r="W12" s="81"/>
      <c r="X12" s="82"/>
      <c r="Y12" s="82"/>
      <c r="Z12" s="82"/>
      <c r="AA12" s="82"/>
      <c r="AB12" s="82"/>
      <c r="AC12" s="82"/>
      <c r="AD12" s="79"/>
      <c r="AF12" s="56"/>
      <c r="AG12" s="137"/>
    </row>
    <row r="13" spans="1:35" x14ac:dyDescent="0.3">
      <c r="A13" s="63">
        <v>44321</v>
      </c>
      <c r="B13" s="20" t="s">
        <v>117</v>
      </c>
      <c r="C13" s="19" t="s">
        <v>124</v>
      </c>
      <c r="D13" s="77" t="s">
        <v>73</v>
      </c>
      <c r="E13" s="7"/>
      <c r="F13" s="5"/>
      <c r="G13" s="5"/>
      <c r="H13" s="5"/>
      <c r="I13" s="5"/>
      <c r="J13" s="5"/>
      <c r="L13" s="144">
        <f t="shared" si="2"/>
        <v>298.17</v>
      </c>
      <c r="M13" s="79"/>
      <c r="O13" s="81"/>
      <c r="Q13" s="81"/>
      <c r="R13" s="253">
        <v>272.17</v>
      </c>
      <c r="S13" s="253">
        <v>26</v>
      </c>
      <c r="T13" s="81"/>
      <c r="U13" s="81"/>
      <c r="V13" s="79"/>
      <c r="W13" s="80"/>
      <c r="X13" s="79"/>
      <c r="Y13" s="79"/>
      <c r="Z13" s="79"/>
      <c r="AA13" s="79"/>
      <c r="AB13" s="79"/>
      <c r="AC13" s="79"/>
      <c r="AD13" s="79"/>
      <c r="AF13" s="56"/>
      <c r="AG13" s="137"/>
    </row>
    <row r="14" spans="1:35" x14ac:dyDescent="0.3">
      <c r="A14" s="63">
        <v>44343</v>
      </c>
      <c r="B14" s="20" t="s">
        <v>159</v>
      </c>
      <c r="C14" s="19" t="s">
        <v>160</v>
      </c>
      <c r="D14" s="77" t="s">
        <v>79</v>
      </c>
      <c r="E14" s="7"/>
      <c r="F14" s="5"/>
      <c r="G14" s="5"/>
      <c r="H14" s="5"/>
      <c r="I14" s="5"/>
      <c r="J14" s="5"/>
      <c r="L14" s="144">
        <f t="shared" si="2"/>
        <v>6</v>
      </c>
      <c r="M14" s="79"/>
      <c r="O14" s="81"/>
      <c r="Q14" s="81"/>
      <c r="R14" s="81"/>
      <c r="S14" s="81"/>
      <c r="T14" s="81"/>
      <c r="U14" s="81"/>
      <c r="V14" s="82"/>
      <c r="W14" s="81"/>
      <c r="X14" s="82"/>
      <c r="Y14" s="82"/>
      <c r="Z14" s="82"/>
      <c r="AA14" s="82"/>
      <c r="AB14" s="82"/>
      <c r="AC14" s="82"/>
      <c r="AD14" s="79">
        <v>6</v>
      </c>
      <c r="AF14" s="56"/>
      <c r="AG14" s="137"/>
    </row>
    <row r="15" spans="1:35" x14ac:dyDescent="0.3">
      <c r="A15" s="63">
        <v>44358</v>
      </c>
      <c r="B15" s="20" t="s">
        <v>117</v>
      </c>
      <c r="C15" s="19" t="s">
        <v>124</v>
      </c>
      <c r="D15" s="77" t="s">
        <v>169</v>
      </c>
      <c r="E15" s="7"/>
      <c r="F15" s="5"/>
      <c r="G15" s="5"/>
      <c r="H15" s="5"/>
      <c r="I15" s="5"/>
      <c r="J15" s="5"/>
      <c r="L15" s="144">
        <f t="shared" si="2"/>
        <v>321.17</v>
      </c>
      <c r="M15" s="79"/>
      <c r="O15" s="80"/>
      <c r="Q15" s="81"/>
      <c r="R15" s="81">
        <v>295.17</v>
      </c>
      <c r="S15" s="81">
        <v>26</v>
      </c>
      <c r="T15" s="81"/>
      <c r="U15" s="80"/>
      <c r="V15" s="79"/>
      <c r="W15" s="81"/>
      <c r="X15" s="79"/>
      <c r="Y15" s="79"/>
      <c r="Z15" s="79"/>
      <c r="AA15" s="79"/>
      <c r="AB15" s="79"/>
      <c r="AC15" s="79"/>
      <c r="AD15" s="79"/>
      <c r="AF15" s="56"/>
      <c r="AG15" s="137"/>
    </row>
    <row r="16" spans="1:35" x14ac:dyDescent="0.3">
      <c r="A16" s="63">
        <v>44358</v>
      </c>
      <c r="B16" s="20" t="s">
        <v>117</v>
      </c>
      <c r="C16" s="78" t="s">
        <v>166</v>
      </c>
      <c r="D16" s="77" t="s">
        <v>167</v>
      </c>
      <c r="E16" s="7"/>
      <c r="F16" s="5"/>
      <c r="G16" s="5"/>
      <c r="H16" s="5"/>
      <c r="I16" s="5"/>
      <c r="J16" s="5"/>
      <c r="L16" s="144">
        <f t="shared" si="2"/>
        <v>30</v>
      </c>
      <c r="M16" s="81"/>
      <c r="O16" s="81"/>
      <c r="Q16" s="81"/>
      <c r="R16" s="81"/>
      <c r="S16" s="81"/>
      <c r="U16" s="81">
        <v>30</v>
      </c>
      <c r="V16" s="82"/>
      <c r="W16" s="81"/>
      <c r="X16" s="82"/>
      <c r="Y16" s="82"/>
      <c r="Z16" s="82"/>
      <c r="AA16" s="82"/>
      <c r="AB16" s="82"/>
      <c r="AC16" s="82"/>
      <c r="AD16" s="79"/>
      <c r="AF16" s="56"/>
      <c r="AG16" s="137"/>
    </row>
    <row r="17" spans="1:35" x14ac:dyDescent="0.3">
      <c r="A17" s="63">
        <v>44377</v>
      </c>
      <c r="B17" s="20" t="s">
        <v>159</v>
      </c>
      <c r="C17" s="19" t="s">
        <v>160</v>
      </c>
      <c r="D17" s="77" t="s">
        <v>79</v>
      </c>
      <c r="E17" s="7"/>
      <c r="F17" s="5"/>
      <c r="G17" s="5"/>
      <c r="H17" s="5"/>
      <c r="I17" s="5"/>
      <c r="J17" s="5"/>
      <c r="L17" s="144">
        <f t="shared" si="2"/>
        <v>18</v>
      </c>
      <c r="M17" s="82"/>
      <c r="O17" s="81"/>
      <c r="Q17" s="81"/>
      <c r="R17" s="81"/>
      <c r="S17" s="81"/>
      <c r="T17" s="81"/>
      <c r="U17" s="81"/>
      <c r="V17" s="79"/>
      <c r="W17" s="81"/>
      <c r="X17" s="79"/>
      <c r="Y17" s="79"/>
      <c r="Z17" s="79"/>
      <c r="AA17" s="79"/>
      <c r="AB17" s="79"/>
      <c r="AC17" s="79"/>
      <c r="AD17" s="79">
        <v>18</v>
      </c>
      <c r="AF17" s="56"/>
      <c r="AG17" s="142"/>
    </row>
    <row r="18" spans="1:35" x14ac:dyDescent="0.3">
      <c r="A18" s="63">
        <v>44385</v>
      </c>
      <c r="B18" s="20" t="s">
        <v>117</v>
      </c>
      <c r="C18" s="19" t="s">
        <v>170</v>
      </c>
      <c r="D18" s="77" t="s">
        <v>127</v>
      </c>
      <c r="E18" s="7"/>
      <c r="F18" s="5"/>
      <c r="G18" s="5"/>
      <c r="H18" s="5"/>
      <c r="I18" s="5"/>
      <c r="J18" s="5"/>
      <c r="L18" s="144">
        <f t="shared" si="2"/>
        <v>138.62</v>
      </c>
      <c r="M18" s="79"/>
      <c r="O18" s="81"/>
      <c r="P18" s="81"/>
      <c r="Q18" s="80"/>
      <c r="R18" s="81"/>
      <c r="S18" s="81"/>
      <c r="T18" s="81"/>
      <c r="U18" s="81"/>
      <c r="V18" s="79"/>
      <c r="W18" s="79">
        <v>116.6</v>
      </c>
      <c r="X18" s="79"/>
      <c r="Y18" s="79"/>
      <c r="Z18" s="79"/>
      <c r="AA18" s="79"/>
      <c r="AB18" s="79"/>
      <c r="AC18" s="79"/>
      <c r="AD18" s="79"/>
      <c r="AF18" s="56"/>
      <c r="AG18" s="182">
        <v>22.02</v>
      </c>
      <c r="AI18" t="s">
        <v>179</v>
      </c>
    </row>
    <row r="19" spans="1:35" x14ac:dyDescent="0.3">
      <c r="A19" s="63">
        <v>44385</v>
      </c>
      <c r="B19" s="20" t="s">
        <v>117</v>
      </c>
      <c r="C19" s="19" t="s">
        <v>124</v>
      </c>
      <c r="D19" s="77" t="s">
        <v>169</v>
      </c>
      <c r="E19" s="7"/>
      <c r="F19" s="5"/>
      <c r="G19" s="5"/>
      <c r="H19" s="5"/>
      <c r="I19" s="5"/>
      <c r="J19" s="5"/>
      <c r="L19" s="144">
        <f t="shared" si="2"/>
        <v>332.67</v>
      </c>
      <c r="M19" s="79"/>
      <c r="O19" s="81"/>
      <c r="P19" s="81"/>
      <c r="Q19" s="80"/>
      <c r="R19" s="81">
        <v>306.67</v>
      </c>
      <c r="S19" s="81">
        <v>26</v>
      </c>
      <c r="T19" s="81"/>
      <c r="U19" s="81"/>
      <c r="V19" s="79"/>
      <c r="W19" s="79"/>
      <c r="X19" s="79"/>
      <c r="Y19" s="79"/>
      <c r="Z19" s="79"/>
      <c r="AA19" s="79"/>
      <c r="AB19" s="79"/>
      <c r="AC19" s="79"/>
      <c r="AD19" s="79"/>
      <c r="AF19" s="56"/>
      <c r="AG19" s="254"/>
    </row>
    <row r="20" spans="1:35" x14ac:dyDescent="0.3">
      <c r="A20" s="63">
        <v>44385</v>
      </c>
      <c r="B20" s="20" t="s">
        <v>117</v>
      </c>
      <c r="C20" s="19" t="s">
        <v>124</v>
      </c>
      <c r="D20" s="77" t="s">
        <v>169</v>
      </c>
      <c r="E20" s="7"/>
      <c r="F20" s="5"/>
      <c r="G20" s="5"/>
      <c r="H20" s="5"/>
      <c r="I20" s="5"/>
      <c r="J20" s="5"/>
      <c r="L20" s="144">
        <f t="shared" si="2"/>
        <v>139.99</v>
      </c>
      <c r="M20" s="79"/>
      <c r="O20" s="81"/>
      <c r="P20" s="81"/>
      <c r="Q20" s="81"/>
      <c r="R20" s="81"/>
      <c r="S20" s="81">
        <v>116.66</v>
      </c>
      <c r="T20" s="81"/>
      <c r="U20" s="81"/>
      <c r="V20" s="79"/>
      <c r="W20" s="79"/>
      <c r="X20" s="79"/>
      <c r="Y20" s="79"/>
      <c r="Z20" s="79"/>
      <c r="AA20" s="79"/>
      <c r="AB20" s="79"/>
      <c r="AC20" s="79"/>
      <c r="AD20" s="79"/>
      <c r="AE20" s="43"/>
      <c r="AF20" s="57"/>
      <c r="AG20" s="182">
        <v>23.33</v>
      </c>
      <c r="AI20" t="s">
        <v>179</v>
      </c>
    </row>
    <row r="21" spans="1:35" x14ac:dyDescent="0.3">
      <c r="A21" s="63">
        <v>44385</v>
      </c>
      <c r="B21" s="20" t="s">
        <v>117</v>
      </c>
      <c r="C21" s="19" t="s">
        <v>126</v>
      </c>
      <c r="D21" s="77" t="s">
        <v>127</v>
      </c>
      <c r="E21" s="7"/>
      <c r="F21" s="5"/>
      <c r="G21" s="5"/>
      <c r="H21" s="5"/>
      <c r="I21" s="5"/>
      <c r="J21" s="5"/>
      <c r="L21" s="144">
        <f t="shared" si="2"/>
        <v>138.62</v>
      </c>
      <c r="M21" s="79"/>
      <c r="O21" s="81"/>
      <c r="P21" s="81"/>
      <c r="Q21" s="81"/>
      <c r="R21" s="81"/>
      <c r="S21" s="81"/>
      <c r="T21" s="81"/>
      <c r="U21" s="81"/>
      <c r="V21" s="79"/>
      <c r="W21" s="79">
        <v>116.6</v>
      </c>
      <c r="X21" s="79"/>
      <c r="Y21" s="79"/>
      <c r="Z21" s="79"/>
      <c r="AA21" s="79"/>
      <c r="AB21" s="79"/>
      <c r="AC21" s="79"/>
      <c r="AD21" s="79"/>
      <c r="AE21" s="43"/>
      <c r="AF21" s="57"/>
      <c r="AG21" s="142">
        <v>22.02</v>
      </c>
      <c r="AI21" t="s">
        <v>179</v>
      </c>
    </row>
    <row r="22" spans="1:35" x14ac:dyDescent="0.3">
      <c r="A22" s="63">
        <v>44417</v>
      </c>
      <c r="B22" s="20" t="s">
        <v>117</v>
      </c>
      <c r="C22" s="19" t="s">
        <v>124</v>
      </c>
      <c r="D22" s="19" t="s">
        <v>169</v>
      </c>
      <c r="E22" s="7"/>
      <c r="F22" s="5"/>
      <c r="G22" s="5"/>
      <c r="H22" s="5"/>
      <c r="I22" s="5"/>
      <c r="J22" s="5"/>
      <c r="L22" s="144">
        <f t="shared" si="2"/>
        <v>367.17</v>
      </c>
      <c r="R22" s="81">
        <v>341.17</v>
      </c>
      <c r="S22" s="81">
        <v>26</v>
      </c>
      <c r="AF22" s="56"/>
      <c r="AG22" s="137"/>
    </row>
    <row r="23" spans="1:35" x14ac:dyDescent="0.3">
      <c r="A23" s="63">
        <v>44424</v>
      </c>
      <c r="B23" s="20" t="s">
        <v>117</v>
      </c>
      <c r="C23" s="19" t="s">
        <v>55</v>
      </c>
      <c r="D23" s="19" t="s">
        <v>171</v>
      </c>
      <c r="E23" s="7"/>
      <c r="F23" s="5"/>
      <c r="G23" s="5"/>
      <c r="H23" s="5"/>
      <c r="I23" s="5"/>
      <c r="J23" s="5"/>
      <c r="L23" s="144">
        <f t="shared" si="2"/>
        <v>174.76</v>
      </c>
      <c r="M23" s="79">
        <v>174.76</v>
      </c>
      <c r="AF23" s="56"/>
      <c r="AG23" s="137"/>
    </row>
    <row r="24" spans="1:35" x14ac:dyDescent="0.3">
      <c r="A24" s="63">
        <v>44452</v>
      </c>
      <c r="B24" s="20" t="s">
        <v>117</v>
      </c>
      <c r="C24" s="19" t="s">
        <v>124</v>
      </c>
      <c r="D24" s="19" t="s">
        <v>157</v>
      </c>
      <c r="E24" s="7"/>
      <c r="F24" s="5"/>
      <c r="G24" s="5"/>
      <c r="H24" s="5"/>
      <c r="I24" s="5"/>
      <c r="J24" s="5"/>
      <c r="L24" s="144">
        <f t="shared" si="2"/>
        <v>367.17</v>
      </c>
      <c r="O24" s="81"/>
      <c r="P24" s="81"/>
      <c r="Q24" s="81"/>
      <c r="R24" s="81">
        <v>367.17</v>
      </c>
      <c r="S24" s="81"/>
      <c r="T24" s="81"/>
      <c r="U24" s="79"/>
      <c r="V24" s="79"/>
      <c r="W24" s="79"/>
      <c r="AF24" s="56"/>
      <c r="AG24" s="137"/>
    </row>
    <row r="25" spans="1:35" x14ac:dyDescent="0.3">
      <c r="A25" s="63">
        <v>44452</v>
      </c>
      <c r="B25" s="20" t="s">
        <v>117</v>
      </c>
      <c r="C25" s="19" t="s">
        <v>126</v>
      </c>
      <c r="D25" s="19" t="s">
        <v>127</v>
      </c>
      <c r="E25" s="7"/>
      <c r="F25" s="5"/>
      <c r="G25" s="5"/>
      <c r="H25" s="5"/>
      <c r="I25" s="5"/>
      <c r="J25" s="5"/>
      <c r="L25" s="144">
        <f t="shared" si="2"/>
        <v>138.62</v>
      </c>
      <c r="O25" s="81"/>
      <c r="P25" s="81"/>
      <c r="Q25" s="81"/>
      <c r="R25" s="81"/>
      <c r="S25" s="81"/>
      <c r="T25" s="81"/>
      <c r="U25" s="79"/>
      <c r="V25" s="79"/>
      <c r="W25" s="79">
        <v>116.6</v>
      </c>
      <c r="AF25" s="56"/>
      <c r="AG25" s="182">
        <v>22.02</v>
      </c>
      <c r="AI25" t="s">
        <v>179</v>
      </c>
    </row>
    <row r="26" spans="1:35" x14ac:dyDescent="0.3">
      <c r="A26" s="63">
        <v>44452</v>
      </c>
      <c r="B26" s="20" t="s">
        <v>117</v>
      </c>
      <c r="C26" s="19" t="s">
        <v>124</v>
      </c>
      <c r="D26" s="77" t="s">
        <v>163</v>
      </c>
      <c r="E26" s="7"/>
      <c r="F26" s="5"/>
      <c r="G26" s="5"/>
      <c r="H26" s="5"/>
      <c r="I26" s="5"/>
      <c r="J26" s="5"/>
      <c r="L26" s="144">
        <f t="shared" si="2"/>
        <v>55</v>
      </c>
      <c r="O26" s="81"/>
      <c r="P26" s="81"/>
      <c r="Q26" s="81"/>
      <c r="R26" s="81"/>
      <c r="S26" s="81">
        <v>55</v>
      </c>
      <c r="T26" s="81"/>
      <c r="U26" s="79"/>
      <c r="V26" s="79"/>
      <c r="W26" s="79"/>
      <c r="X26" s="259"/>
      <c r="AF26" s="56"/>
      <c r="AG26" s="254"/>
    </row>
    <row r="27" spans="1:35" x14ac:dyDescent="0.3">
      <c r="A27" s="63">
        <v>44469</v>
      </c>
      <c r="B27" s="20" t="s">
        <v>117</v>
      </c>
      <c r="C27" s="19" t="s">
        <v>160</v>
      </c>
      <c r="D27" s="19" t="s">
        <v>173</v>
      </c>
      <c r="E27" s="7"/>
      <c r="F27" s="5"/>
      <c r="G27" s="5"/>
      <c r="H27" s="5"/>
      <c r="I27" s="5"/>
      <c r="J27" s="5"/>
      <c r="L27" s="144">
        <f t="shared" si="2"/>
        <v>18</v>
      </c>
      <c r="O27" s="81"/>
      <c r="P27" s="81"/>
      <c r="Q27" s="81"/>
      <c r="R27" s="81"/>
      <c r="S27" s="81"/>
      <c r="T27" s="81"/>
      <c r="U27" s="79"/>
      <c r="V27" s="79"/>
      <c r="W27" s="79"/>
      <c r="X27" s="259"/>
      <c r="AD27" s="15">
        <v>18</v>
      </c>
      <c r="AF27" s="56"/>
      <c r="AG27" s="137"/>
    </row>
    <row r="28" spans="1:35" x14ac:dyDescent="0.3">
      <c r="A28" s="63">
        <v>44475</v>
      </c>
      <c r="B28" s="20" t="s">
        <v>117</v>
      </c>
      <c r="C28" s="19" t="s">
        <v>124</v>
      </c>
      <c r="D28" s="19" t="s">
        <v>169</v>
      </c>
      <c r="E28" s="7"/>
      <c r="F28" s="5"/>
      <c r="G28" s="5"/>
      <c r="H28" s="5"/>
      <c r="I28" s="5"/>
      <c r="J28" s="5"/>
      <c r="L28" s="144">
        <f t="shared" si="2"/>
        <v>332.67</v>
      </c>
      <c r="O28" s="81"/>
      <c r="P28" s="81"/>
      <c r="Q28" s="81"/>
      <c r="R28" s="81">
        <v>306.67</v>
      </c>
      <c r="S28" s="81">
        <v>26</v>
      </c>
      <c r="T28" s="81"/>
      <c r="U28" s="79"/>
      <c r="V28" s="79"/>
      <c r="W28" s="79"/>
      <c r="X28" s="259"/>
      <c r="AF28" s="56"/>
      <c r="AG28" s="137"/>
    </row>
    <row r="29" spans="1:35" x14ac:dyDescent="0.3">
      <c r="A29" s="63">
        <v>44475</v>
      </c>
      <c r="B29" s="20" t="s">
        <v>117</v>
      </c>
      <c r="C29" s="19" t="s">
        <v>126</v>
      </c>
      <c r="D29" s="19" t="s">
        <v>127</v>
      </c>
      <c r="E29" s="7"/>
      <c r="F29" s="5"/>
      <c r="G29" s="5"/>
      <c r="H29" s="5"/>
      <c r="I29" s="5"/>
      <c r="J29" s="5"/>
      <c r="L29" s="144">
        <f t="shared" si="2"/>
        <v>277.24</v>
      </c>
      <c r="O29" s="81"/>
      <c r="P29" s="81"/>
      <c r="Q29" s="81"/>
      <c r="R29" s="81"/>
      <c r="S29" s="81"/>
      <c r="T29" s="81"/>
      <c r="U29" s="79"/>
      <c r="V29" s="79"/>
      <c r="W29" s="79">
        <v>233.2</v>
      </c>
      <c r="X29" s="259"/>
      <c r="AF29" s="56"/>
      <c r="AG29" s="182">
        <v>44.04</v>
      </c>
      <c r="AI29" t="s">
        <v>179</v>
      </c>
    </row>
    <row r="30" spans="1:35" x14ac:dyDescent="0.3">
      <c r="A30" s="63">
        <v>44475</v>
      </c>
      <c r="B30" s="20" t="s">
        <v>117</v>
      </c>
      <c r="C30" s="19" t="s">
        <v>174</v>
      </c>
      <c r="D30" s="19" t="s">
        <v>177</v>
      </c>
      <c r="E30" s="7"/>
      <c r="F30" s="5"/>
      <c r="G30" s="5"/>
      <c r="H30" s="5"/>
      <c r="I30" s="5"/>
      <c r="J30" s="5"/>
      <c r="L30" s="144">
        <f t="shared" si="2"/>
        <v>506.4</v>
      </c>
      <c r="O30" s="81"/>
      <c r="P30" s="81"/>
      <c r="Q30" s="81"/>
      <c r="R30" s="81"/>
      <c r="S30" s="81"/>
      <c r="T30" s="81"/>
      <c r="U30" s="79">
        <v>422</v>
      </c>
      <c r="V30" s="79"/>
      <c r="W30" s="79"/>
      <c r="X30" s="259"/>
      <c r="AF30" s="56"/>
      <c r="AG30" s="182">
        <v>84.4</v>
      </c>
      <c r="AI30" t="s">
        <v>179</v>
      </c>
    </row>
    <row r="31" spans="1:35" x14ac:dyDescent="0.3">
      <c r="A31" s="63">
        <v>44480</v>
      </c>
      <c r="B31" s="20" t="s">
        <v>117</v>
      </c>
      <c r="C31" s="19" t="s">
        <v>178</v>
      </c>
      <c r="D31" s="19" t="s">
        <v>176</v>
      </c>
      <c r="E31" s="7"/>
      <c r="F31" s="5"/>
      <c r="G31" s="5"/>
      <c r="H31" s="5"/>
      <c r="I31" s="5"/>
      <c r="J31" s="5"/>
      <c r="L31" s="144">
        <f t="shared" si="2"/>
        <v>1500</v>
      </c>
      <c r="O31" s="81"/>
      <c r="P31" s="81"/>
      <c r="Q31" s="81"/>
      <c r="R31" s="81"/>
      <c r="S31" s="81"/>
      <c r="T31" s="81"/>
      <c r="U31" s="79"/>
      <c r="V31" s="79"/>
      <c r="W31" s="79"/>
      <c r="X31" s="259">
        <v>1250</v>
      </c>
      <c r="AF31" s="56"/>
      <c r="AG31" s="137">
        <v>250</v>
      </c>
      <c r="AI31" t="s">
        <v>179</v>
      </c>
    </row>
    <row r="32" spans="1:35" x14ac:dyDescent="0.3">
      <c r="A32" s="63">
        <v>44482</v>
      </c>
      <c r="B32" s="20" t="s">
        <v>117</v>
      </c>
      <c r="C32" s="19" t="s">
        <v>175</v>
      </c>
      <c r="D32" s="19" t="s">
        <v>176</v>
      </c>
      <c r="E32" s="7"/>
      <c r="F32" s="5"/>
      <c r="G32" s="5"/>
      <c r="H32" s="5"/>
      <c r="I32" s="5"/>
      <c r="J32" s="5"/>
      <c r="L32" s="144">
        <f t="shared" si="2"/>
        <v>250</v>
      </c>
      <c r="O32" s="81"/>
      <c r="P32" s="81"/>
      <c r="Q32" s="81"/>
      <c r="R32" s="81"/>
      <c r="S32" s="81"/>
      <c r="T32" s="81"/>
      <c r="U32" s="79"/>
      <c r="V32" s="79"/>
      <c r="W32" s="79"/>
      <c r="X32" s="259">
        <v>250</v>
      </c>
      <c r="AF32" s="56"/>
      <c r="AG32" s="137"/>
    </row>
    <row r="33" spans="1:33" x14ac:dyDescent="0.3">
      <c r="A33" s="63"/>
      <c r="E33" s="7"/>
      <c r="F33" s="5"/>
      <c r="G33" s="5"/>
      <c r="H33" s="5"/>
      <c r="I33" s="5"/>
      <c r="J33" s="5"/>
      <c r="L33" s="144">
        <f t="shared" si="2"/>
        <v>0</v>
      </c>
      <c r="O33" s="81"/>
      <c r="P33" s="81"/>
      <c r="Q33" s="81"/>
      <c r="R33" s="81"/>
      <c r="S33" s="81"/>
      <c r="T33" s="81"/>
      <c r="U33" s="79"/>
      <c r="V33" s="79"/>
      <c r="W33" s="79"/>
      <c r="X33" s="259"/>
      <c r="AF33" s="56"/>
      <c r="AG33" s="137"/>
    </row>
    <row r="34" spans="1:33" x14ac:dyDescent="0.3">
      <c r="A34" s="63"/>
      <c r="E34" s="7"/>
      <c r="F34" s="5"/>
      <c r="G34" s="5"/>
      <c r="H34" s="5"/>
      <c r="I34" s="5"/>
      <c r="J34" s="5"/>
      <c r="L34" s="144">
        <f t="shared" si="2"/>
        <v>0</v>
      </c>
      <c r="O34" s="81"/>
      <c r="P34" s="81"/>
      <c r="Q34" s="81"/>
      <c r="R34" s="81"/>
      <c r="S34" s="81"/>
      <c r="T34" s="81"/>
      <c r="U34" s="79"/>
      <c r="V34" s="79"/>
      <c r="W34" s="79"/>
      <c r="X34" s="259"/>
      <c r="AF34" s="56"/>
      <c r="AG34" s="142"/>
    </row>
    <row r="35" spans="1:33" x14ac:dyDescent="0.3">
      <c r="A35" s="63"/>
      <c r="D35" s="154"/>
      <c r="E35" s="7"/>
      <c r="F35" s="5"/>
      <c r="G35" s="5"/>
      <c r="H35" s="5"/>
      <c r="I35" s="5"/>
      <c r="J35" s="5"/>
      <c r="L35" s="144">
        <f t="shared" si="2"/>
        <v>0</v>
      </c>
      <c r="X35" s="259"/>
      <c r="AF35" s="56"/>
      <c r="AG35" s="137"/>
    </row>
    <row r="36" spans="1:33" x14ac:dyDescent="0.3">
      <c r="A36" s="63"/>
      <c r="E36" s="7"/>
      <c r="F36" s="5"/>
      <c r="G36" s="5"/>
      <c r="H36" s="5"/>
      <c r="I36" s="5"/>
      <c r="J36" s="5"/>
      <c r="L36" s="144">
        <f t="shared" si="2"/>
        <v>0</v>
      </c>
      <c r="AF36" s="56"/>
      <c r="AG36" s="137"/>
    </row>
    <row r="37" spans="1:33" x14ac:dyDescent="0.3">
      <c r="A37" s="63"/>
      <c r="E37" s="7"/>
      <c r="F37" s="5"/>
      <c r="G37" s="5"/>
      <c r="H37" s="5"/>
      <c r="I37" s="5"/>
      <c r="J37" s="5"/>
      <c r="AF37" s="56"/>
      <c r="AG37" s="137"/>
    </row>
    <row r="38" spans="1:33" ht="16.2" thickBot="1" x14ac:dyDescent="0.35">
      <c r="A38" s="63"/>
      <c r="E38" s="7"/>
      <c r="F38" s="5"/>
      <c r="G38" s="5"/>
      <c r="H38" s="5"/>
      <c r="I38" s="5"/>
      <c r="J38" s="5"/>
      <c r="AF38" s="56"/>
      <c r="AG38" s="137"/>
    </row>
    <row r="39" spans="1:33" ht="16.2" thickBot="1" x14ac:dyDescent="0.35">
      <c r="A39" s="126"/>
      <c r="B39" s="127"/>
      <c r="C39" s="128"/>
      <c r="D39" s="129"/>
      <c r="E39" s="9"/>
      <c r="F39" s="9"/>
      <c r="G39" s="9"/>
      <c r="H39" s="9"/>
      <c r="I39" s="9"/>
      <c r="J39" s="8"/>
      <c r="K39" s="10"/>
      <c r="L39" s="10"/>
      <c r="M39" s="12">
        <f>SUM(M6:M38)</f>
        <v>174.76</v>
      </c>
      <c r="N39" s="12">
        <f t="shared" ref="N39:AE39" si="3">SUM(N6:N38)</f>
        <v>337.84</v>
      </c>
      <c r="O39" s="12">
        <f t="shared" si="3"/>
        <v>300</v>
      </c>
      <c r="P39" s="12">
        <f t="shared" si="3"/>
        <v>0</v>
      </c>
      <c r="Q39" s="12">
        <f t="shared" si="3"/>
        <v>221.7</v>
      </c>
      <c r="R39" s="12">
        <f t="shared" si="3"/>
        <v>2204.6600000000003</v>
      </c>
      <c r="S39" s="12"/>
      <c r="T39" s="12">
        <f t="shared" si="3"/>
        <v>0</v>
      </c>
      <c r="U39" s="12">
        <f t="shared" si="3"/>
        <v>463.2</v>
      </c>
      <c r="V39" s="12">
        <f t="shared" si="3"/>
        <v>0</v>
      </c>
      <c r="W39" s="12">
        <f t="shared" si="3"/>
        <v>816.2</v>
      </c>
      <c r="X39" s="12">
        <f t="shared" si="3"/>
        <v>1500</v>
      </c>
      <c r="Y39" s="12">
        <f t="shared" si="3"/>
        <v>340</v>
      </c>
      <c r="Z39" s="12">
        <f t="shared" si="3"/>
        <v>0</v>
      </c>
      <c r="AA39" s="12">
        <f t="shared" si="3"/>
        <v>0</v>
      </c>
      <c r="AB39" s="12">
        <f t="shared" si="3"/>
        <v>0</v>
      </c>
      <c r="AC39" s="12">
        <f t="shared" si="3"/>
        <v>0</v>
      </c>
      <c r="AD39" s="12">
        <f t="shared" si="3"/>
        <v>42</v>
      </c>
      <c r="AE39" s="12">
        <f t="shared" si="3"/>
        <v>0</v>
      </c>
      <c r="AF39" s="12"/>
      <c r="AG39" s="138">
        <f>SUM(AG6:AG38)</f>
        <v>624.21</v>
      </c>
    </row>
    <row r="40" spans="1:33" ht="16.2" thickBot="1" x14ac:dyDescent="0.35">
      <c r="A40" s="63"/>
      <c r="AF40" s="16"/>
      <c r="AG40" s="139"/>
    </row>
    <row r="41" spans="1:33" ht="16.2" thickBot="1" x14ac:dyDescent="0.35">
      <c r="V41" s="17"/>
      <c r="W41" s="17"/>
      <c r="X41" s="17"/>
      <c r="Y41" s="17"/>
      <c r="Z41" s="17"/>
      <c r="AA41" s="17"/>
      <c r="AB41" s="17"/>
      <c r="AC41" s="17"/>
      <c r="AD41" s="17"/>
      <c r="AE41" s="12" t="s">
        <v>5</v>
      </c>
      <c r="AF41" s="12"/>
      <c r="AG41" s="138">
        <f>SUM(M39:AE39)</f>
        <v>6400.36</v>
      </c>
    </row>
    <row r="42" spans="1:33" x14ac:dyDescent="0.3">
      <c r="AF42" s="16"/>
      <c r="AG42" s="139"/>
    </row>
    <row r="43" spans="1:33" x14ac:dyDescent="0.3">
      <c r="AF43" s="16"/>
      <c r="AG43" s="139">
        <v>6160.83</v>
      </c>
    </row>
    <row r="44" spans="1:33" x14ac:dyDescent="0.3">
      <c r="AF44" s="16"/>
      <c r="AG44" s="139"/>
    </row>
    <row r="45" spans="1:33" x14ac:dyDescent="0.3">
      <c r="AF45" s="16"/>
      <c r="AG45" s="139"/>
    </row>
    <row r="46" spans="1:33" x14ac:dyDescent="0.3">
      <c r="A46" s="63"/>
      <c r="AF46" s="16"/>
      <c r="AG46" s="139"/>
    </row>
    <row r="47" spans="1:33" x14ac:dyDescent="0.3">
      <c r="A47" s="165" t="s">
        <v>90</v>
      </c>
      <c r="B47" s="166"/>
      <c r="C47" s="167"/>
      <c r="D47" s="117"/>
      <c r="AF47" s="16"/>
      <c r="AG47" s="139"/>
    </row>
    <row r="48" spans="1:33" x14ac:dyDescent="0.3">
      <c r="A48" s="168" t="s">
        <v>99</v>
      </c>
      <c r="B48" s="169"/>
      <c r="C48" s="170">
        <f>R3</f>
        <v>2204.6600000000003</v>
      </c>
      <c r="D48" s="117"/>
      <c r="AF48" s="16"/>
      <c r="AG48" s="139"/>
    </row>
    <row r="49" spans="1:33" x14ac:dyDescent="0.3">
      <c r="A49" s="168" t="s">
        <v>100</v>
      </c>
      <c r="B49" s="169"/>
      <c r="C49" s="170">
        <v>0</v>
      </c>
      <c r="D49" s="117"/>
      <c r="AF49" s="16"/>
      <c r="AG49" s="139"/>
    </row>
    <row r="50" spans="1:33" x14ac:dyDescent="0.3">
      <c r="A50" s="171" t="s">
        <v>95</v>
      </c>
      <c r="B50" s="172"/>
      <c r="C50" s="173">
        <f>SUM(C51-C48)</f>
        <v>5171.869999999999</v>
      </c>
      <c r="D50" s="117"/>
      <c r="AF50" s="16"/>
      <c r="AG50" s="139"/>
    </row>
    <row r="51" spans="1:33" x14ac:dyDescent="0.3">
      <c r="A51" s="63"/>
      <c r="C51" s="174">
        <f>AH3</f>
        <v>7376.53</v>
      </c>
      <c r="AF51" s="16"/>
      <c r="AG51" s="139"/>
    </row>
    <row r="52" spans="1:33" x14ac:dyDescent="0.3">
      <c r="A52" s="63"/>
      <c r="AF52" s="16"/>
      <c r="AG52" s="139"/>
    </row>
    <row r="53" spans="1:33" x14ac:dyDescent="0.3">
      <c r="A53" s="63"/>
      <c r="AF53" s="16"/>
      <c r="AG53" s="139"/>
    </row>
    <row r="54" spans="1:33" x14ac:dyDescent="0.3">
      <c r="A54" s="63"/>
      <c r="AF54" s="16"/>
      <c r="AG54" s="139"/>
    </row>
    <row r="55" spans="1:33" x14ac:dyDescent="0.3">
      <c r="A55" s="63"/>
      <c r="AF55" s="16"/>
      <c r="AG55" s="139"/>
    </row>
    <row r="56" spans="1:33" x14ac:dyDescent="0.3">
      <c r="A56" s="63"/>
      <c r="AF56" s="16"/>
      <c r="AG56" s="139"/>
    </row>
    <row r="57" spans="1:33" x14ac:dyDescent="0.3">
      <c r="A57" s="63"/>
      <c r="AF57" s="16"/>
      <c r="AG57" s="139"/>
    </row>
    <row r="58" spans="1:33" x14ac:dyDescent="0.3">
      <c r="A58" s="63"/>
      <c r="AF58" s="16"/>
      <c r="AG58" s="139"/>
    </row>
    <row r="59" spans="1:33" x14ac:dyDescent="0.3">
      <c r="A59" s="63"/>
      <c r="AF59" s="16"/>
      <c r="AG59" s="139"/>
    </row>
    <row r="60" spans="1:33" x14ac:dyDescent="0.3">
      <c r="A60" s="63"/>
      <c r="AF60" s="16"/>
      <c r="AG60" s="139"/>
    </row>
    <row r="61" spans="1:33" x14ac:dyDescent="0.3">
      <c r="A61" s="63"/>
      <c r="AF61" s="16"/>
      <c r="AG61" s="139"/>
    </row>
    <row r="62" spans="1:33" x14ac:dyDescent="0.3">
      <c r="A62" s="63"/>
      <c r="AF62" s="16"/>
      <c r="AG62" s="139"/>
    </row>
    <row r="63" spans="1:33" x14ac:dyDescent="0.3">
      <c r="A63" s="63"/>
      <c r="AF63" s="16"/>
      <c r="AG63" s="139"/>
    </row>
    <row r="64" spans="1:33" x14ac:dyDescent="0.3">
      <c r="A64" s="63"/>
      <c r="AF64" s="16"/>
      <c r="AG64" s="139"/>
    </row>
    <row r="65" spans="1:33" x14ac:dyDescent="0.3">
      <c r="A65" s="63"/>
      <c r="AF65" s="16"/>
      <c r="AG65" s="139"/>
    </row>
    <row r="66" spans="1:33" x14ac:dyDescent="0.3">
      <c r="A66" s="63"/>
      <c r="AF66" s="16"/>
      <c r="AG66" s="139"/>
    </row>
    <row r="67" spans="1:33" x14ac:dyDescent="0.3">
      <c r="A67" s="63"/>
      <c r="AF67" s="16"/>
      <c r="AG67" s="139"/>
    </row>
    <row r="68" spans="1:33" x14ac:dyDescent="0.3">
      <c r="A68" s="63"/>
      <c r="AF68" s="16"/>
      <c r="AG68" s="139"/>
    </row>
    <row r="69" spans="1:33" x14ac:dyDescent="0.3">
      <c r="A69" s="63"/>
      <c r="AF69" s="16"/>
      <c r="AG69" s="139"/>
    </row>
    <row r="70" spans="1:33" x14ac:dyDescent="0.3">
      <c r="A70" s="63"/>
      <c r="AF70" s="16"/>
      <c r="AG70" s="139"/>
    </row>
    <row r="71" spans="1:33" x14ac:dyDescent="0.3">
      <c r="A71" s="63"/>
      <c r="AF71" s="16"/>
      <c r="AG71" s="139"/>
    </row>
    <row r="72" spans="1:33" x14ac:dyDescent="0.3">
      <c r="A72" s="63"/>
      <c r="AF72" s="16"/>
      <c r="AG72" s="139"/>
    </row>
    <row r="73" spans="1:33" x14ac:dyDescent="0.3">
      <c r="A73" s="63"/>
      <c r="AF73" s="16"/>
      <c r="AG73" s="139"/>
    </row>
    <row r="74" spans="1:33" x14ac:dyDescent="0.3">
      <c r="A74" s="63"/>
      <c r="AF74" s="16"/>
      <c r="AG74" s="139"/>
    </row>
    <row r="75" spans="1:33" x14ac:dyDescent="0.3">
      <c r="A75" s="63"/>
      <c r="AF75" s="16"/>
      <c r="AG75" s="139"/>
    </row>
    <row r="76" spans="1:33" x14ac:dyDescent="0.3">
      <c r="A76" s="63"/>
      <c r="AF76" s="16"/>
      <c r="AG76" s="139"/>
    </row>
    <row r="77" spans="1:33" x14ac:dyDescent="0.3">
      <c r="A77" s="63"/>
      <c r="AF77" s="16"/>
      <c r="AG77" s="139"/>
    </row>
    <row r="78" spans="1:33" x14ac:dyDescent="0.3">
      <c r="A78" s="63"/>
      <c r="AF78" s="16"/>
      <c r="AG78" s="139"/>
    </row>
    <row r="79" spans="1:33" x14ac:dyDescent="0.3">
      <c r="A79" s="63"/>
      <c r="AF79" s="16"/>
      <c r="AG79" s="139"/>
    </row>
    <row r="80" spans="1:33" x14ac:dyDescent="0.3">
      <c r="A80" s="63"/>
      <c r="AF80" s="16"/>
      <c r="AG80" s="139"/>
    </row>
    <row r="81" spans="1:33" x14ac:dyDescent="0.3">
      <c r="A81" s="63"/>
      <c r="AF81" s="16"/>
      <c r="AG81" s="139"/>
    </row>
    <row r="82" spans="1:33" x14ac:dyDescent="0.3">
      <c r="A82" s="63"/>
      <c r="AF82" s="16"/>
      <c r="AG82" s="139"/>
    </row>
    <row r="83" spans="1:33" x14ac:dyDescent="0.3">
      <c r="A83" s="63"/>
      <c r="AF83" s="16"/>
      <c r="AG83" s="139"/>
    </row>
    <row r="84" spans="1:33" x14ac:dyDescent="0.3">
      <c r="A84" s="63"/>
      <c r="AF84" s="16"/>
      <c r="AG84" s="139"/>
    </row>
    <row r="85" spans="1:33" x14ac:dyDescent="0.3">
      <c r="A85" s="63"/>
      <c r="AF85" s="16"/>
      <c r="AG85" s="139"/>
    </row>
    <row r="86" spans="1:33" x14ac:dyDescent="0.3">
      <c r="A86" s="63"/>
      <c r="AF86" s="16"/>
      <c r="AG86" s="139"/>
    </row>
    <row r="87" spans="1:33" x14ac:dyDescent="0.3">
      <c r="A87" s="63"/>
      <c r="AF87" s="16"/>
      <c r="AG87" s="139"/>
    </row>
    <row r="88" spans="1:33" x14ac:dyDescent="0.3">
      <c r="A88" s="63"/>
      <c r="AF88" s="16"/>
      <c r="AG88" s="139"/>
    </row>
    <row r="89" spans="1:33" x14ac:dyDescent="0.3">
      <c r="A89" s="63"/>
      <c r="AF89" s="16"/>
      <c r="AG89" s="139"/>
    </row>
    <row r="90" spans="1:33" x14ac:dyDescent="0.3">
      <c r="A90" s="63"/>
      <c r="AF90" s="16"/>
      <c r="AG90" s="139"/>
    </row>
    <row r="91" spans="1:33" x14ac:dyDescent="0.3">
      <c r="A91" s="63"/>
      <c r="AF91" s="16"/>
      <c r="AG91" s="139"/>
    </row>
    <row r="92" spans="1:33" x14ac:dyDescent="0.3">
      <c r="A92" s="63"/>
      <c r="AF92" s="16"/>
      <c r="AG92" s="139"/>
    </row>
    <row r="93" spans="1:33" x14ac:dyDescent="0.3">
      <c r="A93" s="63"/>
      <c r="AF93" s="16"/>
      <c r="AG93" s="139"/>
    </row>
    <row r="94" spans="1:33" x14ac:dyDescent="0.3">
      <c r="A94" s="63"/>
      <c r="AF94" s="16"/>
      <c r="AG94" s="139"/>
    </row>
    <row r="95" spans="1:33" x14ac:dyDescent="0.3">
      <c r="A95" s="63"/>
      <c r="AF95" s="16"/>
      <c r="AG95" s="139"/>
    </row>
    <row r="96" spans="1:33" x14ac:dyDescent="0.3">
      <c r="A96" s="63"/>
      <c r="AF96" s="16"/>
      <c r="AG96" s="139"/>
    </row>
    <row r="97" spans="1:33" x14ac:dyDescent="0.3">
      <c r="A97" s="63"/>
      <c r="AF97" s="16"/>
      <c r="AG97" s="139"/>
    </row>
    <row r="98" spans="1:33" x14ac:dyDescent="0.3">
      <c r="A98" s="63"/>
      <c r="AF98" s="16"/>
      <c r="AG98" s="139"/>
    </row>
    <row r="99" spans="1:33" x14ac:dyDescent="0.3">
      <c r="A99" s="63"/>
      <c r="AF99" s="16"/>
      <c r="AG99" s="139"/>
    </row>
    <row r="100" spans="1:33" x14ac:dyDescent="0.3">
      <c r="A100" s="63"/>
      <c r="AF100" s="16"/>
      <c r="AG100" s="139"/>
    </row>
    <row r="101" spans="1:33" x14ac:dyDescent="0.3">
      <c r="A101" s="63"/>
      <c r="AF101" s="16"/>
      <c r="AG101" s="139"/>
    </row>
    <row r="102" spans="1:33" x14ac:dyDescent="0.3">
      <c r="A102" s="63"/>
      <c r="AF102" s="16"/>
      <c r="AG102" s="139"/>
    </row>
    <row r="103" spans="1:33" x14ac:dyDescent="0.3">
      <c r="A103" s="63"/>
      <c r="AF103" s="16"/>
      <c r="AG103" s="139"/>
    </row>
    <row r="104" spans="1:33" x14ac:dyDescent="0.3">
      <c r="A104" s="63"/>
      <c r="AF104" s="16"/>
      <c r="AG104" s="139"/>
    </row>
    <row r="105" spans="1:33" x14ac:dyDescent="0.3">
      <c r="A105" s="63"/>
      <c r="AF105" s="16"/>
      <c r="AG105" s="139"/>
    </row>
    <row r="106" spans="1:33" x14ac:dyDescent="0.3">
      <c r="A106" s="63"/>
      <c r="AF106" s="16"/>
      <c r="AG106" s="139"/>
    </row>
    <row r="107" spans="1:33" x14ac:dyDescent="0.3">
      <c r="A107" s="63"/>
      <c r="AF107" s="16"/>
      <c r="AG107" s="139"/>
    </row>
    <row r="108" spans="1:33" x14ac:dyDescent="0.3">
      <c r="A108" s="63"/>
      <c r="AF108" s="16"/>
      <c r="AG108" s="139"/>
    </row>
    <row r="109" spans="1:33" x14ac:dyDescent="0.3">
      <c r="A109" s="63"/>
      <c r="AF109" s="16"/>
      <c r="AG109" s="139"/>
    </row>
    <row r="110" spans="1:33" x14ac:dyDescent="0.3">
      <c r="A110" s="63"/>
      <c r="AF110" s="16"/>
      <c r="AG110" s="139"/>
    </row>
    <row r="111" spans="1:33" x14ac:dyDescent="0.3">
      <c r="A111" s="63"/>
      <c r="AF111" s="16"/>
      <c r="AG111" s="139"/>
    </row>
    <row r="112" spans="1:33" x14ac:dyDescent="0.3">
      <c r="A112" s="63"/>
      <c r="AF112" s="16"/>
      <c r="AG112" s="139"/>
    </row>
    <row r="113" spans="1:33" x14ac:dyDescent="0.3">
      <c r="A113" s="63"/>
      <c r="AF113" s="16"/>
      <c r="AG113" s="139"/>
    </row>
    <row r="114" spans="1:33" x14ac:dyDescent="0.3">
      <c r="A114" s="63"/>
      <c r="AF114" s="16"/>
      <c r="AG114" s="139"/>
    </row>
    <row r="115" spans="1:33" x14ac:dyDescent="0.3">
      <c r="A115" s="63"/>
      <c r="AF115" s="16"/>
      <c r="AG115" s="139"/>
    </row>
    <row r="116" spans="1:33" x14ac:dyDescent="0.3">
      <c r="A116" s="63"/>
      <c r="AF116" s="16"/>
      <c r="AG116" s="139"/>
    </row>
    <row r="117" spans="1:33" x14ac:dyDescent="0.3">
      <c r="A117" s="63"/>
      <c r="AF117" s="16"/>
      <c r="AG117" s="139"/>
    </row>
    <row r="118" spans="1:33" x14ac:dyDescent="0.3">
      <c r="A118" s="63"/>
      <c r="AF118" s="16"/>
      <c r="AG118" s="139"/>
    </row>
    <row r="119" spans="1:33" x14ac:dyDescent="0.3">
      <c r="A119" s="63"/>
      <c r="AF119" s="16"/>
      <c r="AG119" s="139"/>
    </row>
    <row r="120" spans="1:33" x14ac:dyDescent="0.3">
      <c r="A120" s="63"/>
      <c r="AF120" s="16"/>
      <c r="AG120" s="139"/>
    </row>
    <row r="121" spans="1:33" x14ac:dyDescent="0.3">
      <c r="A121" s="63"/>
      <c r="AF121" s="16"/>
      <c r="AG121" s="139"/>
    </row>
    <row r="122" spans="1:33" x14ac:dyDescent="0.3">
      <c r="A122" s="63"/>
      <c r="AF122" s="16"/>
      <c r="AG122" s="139"/>
    </row>
    <row r="123" spans="1:33" x14ac:dyDescent="0.3">
      <c r="A123" s="63"/>
      <c r="AF123" s="16"/>
      <c r="AG123" s="139"/>
    </row>
    <row r="124" spans="1:33" x14ac:dyDescent="0.3">
      <c r="A124" s="63"/>
      <c r="AF124" s="16"/>
      <c r="AG124" s="139"/>
    </row>
    <row r="125" spans="1:33" x14ac:dyDescent="0.3">
      <c r="A125" s="63"/>
      <c r="AF125" s="16"/>
      <c r="AG125" s="139"/>
    </row>
    <row r="126" spans="1:33" x14ac:dyDescent="0.3">
      <c r="A126" s="63"/>
      <c r="AF126" s="16"/>
      <c r="AG126" s="139"/>
    </row>
    <row r="127" spans="1:33" x14ac:dyDescent="0.3">
      <c r="A127" s="63"/>
      <c r="AF127" s="16"/>
      <c r="AG127" s="139"/>
    </row>
    <row r="128" spans="1:33" x14ac:dyDescent="0.3">
      <c r="A128" s="63"/>
      <c r="AF128" s="16"/>
      <c r="AG128" s="139"/>
    </row>
    <row r="129" spans="1:33" x14ac:dyDescent="0.3">
      <c r="A129" s="63"/>
      <c r="AF129" s="16"/>
      <c r="AG129" s="139"/>
    </row>
    <row r="130" spans="1:33" x14ac:dyDescent="0.3">
      <c r="A130" s="63"/>
      <c r="AF130" s="16"/>
      <c r="AG130" s="139"/>
    </row>
    <row r="131" spans="1:33" x14ac:dyDescent="0.3">
      <c r="A131" s="63"/>
      <c r="AF131" s="16"/>
      <c r="AG131" s="139"/>
    </row>
    <row r="132" spans="1:33" x14ac:dyDescent="0.3">
      <c r="A132" s="63"/>
      <c r="AF132" s="16"/>
      <c r="AG132" s="139"/>
    </row>
    <row r="133" spans="1:33" x14ac:dyDescent="0.3">
      <c r="A133" s="63"/>
      <c r="AF133" s="16"/>
      <c r="AG133" s="139"/>
    </row>
    <row r="134" spans="1:33" x14ac:dyDescent="0.3">
      <c r="A134" s="63"/>
      <c r="AF134" s="16"/>
      <c r="AG134" s="139"/>
    </row>
    <row r="135" spans="1:33" x14ac:dyDescent="0.3">
      <c r="A135" s="63"/>
      <c r="AF135" s="16"/>
      <c r="AG135" s="139"/>
    </row>
    <row r="136" spans="1:33" x14ac:dyDescent="0.3">
      <c r="A136" s="63"/>
      <c r="AF136" s="16"/>
      <c r="AG136" s="139"/>
    </row>
    <row r="137" spans="1:33" x14ac:dyDescent="0.3">
      <c r="A137" s="63"/>
      <c r="AF137" s="16"/>
      <c r="AG137" s="139"/>
    </row>
    <row r="138" spans="1:33" x14ac:dyDescent="0.3">
      <c r="A138" s="63"/>
      <c r="AF138" s="16"/>
      <c r="AG138" s="139"/>
    </row>
    <row r="139" spans="1:33" x14ac:dyDescent="0.3">
      <c r="A139" s="63"/>
      <c r="AF139" s="16"/>
      <c r="AG139" s="139"/>
    </row>
    <row r="140" spans="1:33" x14ac:dyDescent="0.3">
      <c r="A140" s="63"/>
      <c r="AF140" s="16"/>
      <c r="AG140" s="139"/>
    </row>
    <row r="141" spans="1:33" x14ac:dyDescent="0.3">
      <c r="A141" s="63"/>
      <c r="AF141" s="16"/>
      <c r="AG141" s="139"/>
    </row>
    <row r="142" spans="1:33" x14ac:dyDescent="0.3">
      <c r="A142" s="63"/>
      <c r="AF142" s="16"/>
      <c r="AG142" s="139"/>
    </row>
    <row r="143" spans="1:33" x14ac:dyDescent="0.3">
      <c r="A143" s="63"/>
      <c r="AF143" s="16"/>
      <c r="AG143" s="139"/>
    </row>
    <row r="144" spans="1:33" x14ac:dyDescent="0.3">
      <c r="A144" s="63"/>
      <c r="AF144" s="16"/>
      <c r="AG144" s="139"/>
    </row>
    <row r="145" spans="1:33" x14ac:dyDescent="0.3">
      <c r="A145" s="63"/>
      <c r="AF145" s="16"/>
      <c r="AG145" s="139"/>
    </row>
    <row r="146" spans="1:33" x14ac:dyDescent="0.3">
      <c r="A146" s="63"/>
      <c r="AF146" s="16"/>
      <c r="AG146" s="139"/>
    </row>
    <row r="147" spans="1:33" x14ac:dyDescent="0.3">
      <c r="A147" s="63"/>
      <c r="AF147" s="16"/>
      <c r="AG147" s="139"/>
    </row>
    <row r="148" spans="1:33" x14ac:dyDescent="0.3">
      <c r="A148" s="63"/>
      <c r="AF148" s="16"/>
      <c r="AG148" s="139"/>
    </row>
    <row r="149" spans="1:33" x14ac:dyDescent="0.3">
      <c r="A149" s="63"/>
      <c r="AF149" s="16"/>
      <c r="AG149" s="139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K21" sqref="K21"/>
    </sheetView>
  </sheetViews>
  <sheetFormatPr defaultColWidth="7.8984375" defaultRowHeight="15.6" x14ac:dyDescent="0.3"/>
  <cols>
    <col min="1" max="1" width="1.796875" style="24" customWidth="1"/>
    <col min="2" max="2" width="6" style="116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383" t="s">
        <v>90</v>
      </c>
      <c r="C6" s="384"/>
      <c r="D6" s="378" t="s">
        <v>115</v>
      </c>
      <c r="E6" s="379"/>
      <c r="F6" s="379"/>
      <c r="G6" s="380"/>
    </row>
    <row r="7" spans="2:7" x14ac:dyDescent="0.3">
      <c r="B7" s="385"/>
      <c r="C7" s="386"/>
      <c r="D7" s="407">
        <v>44286</v>
      </c>
      <c r="E7" s="409">
        <v>44651</v>
      </c>
      <c r="F7" s="374" t="s">
        <v>32</v>
      </c>
      <c r="G7" s="376" t="s">
        <v>97</v>
      </c>
    </row>
    <row r="8" spans="2:7" ht="16.2" thickBot="1" x14ac:dyDescent="0.35">
      <c r="B8" s="387"/>
      <c r="C8" s="388"/>
      <c r="D8" s="408"/>
      <c r="E8" s="410"/>
      <c r="F8" s="375"/>
      <c r="G8" s="377"/>
    </row>
    <row r="9" spans="2:7" x14ac:dyDescent="0.3">
      <c r="B9" s="413" t="s">
        <v>91</v>
      </c>
      <c r="C9" s="414"/>
      <c r="D9" s="405">
        <v>5939</v>
      </c>
      <c r="E9" s="411">
        <f>D21</f>
        <v>6730.9800000000014</v>
      </c>
      <c r="F9" s="393">
        <f>SUM(E9-D9)</f>
        <v>791.98000000000138</v>
      </c>
      <c r="G9" s="389">
        <f>SUM(F9/D9)</f>
        <v>0.13335241623168906</v>
      </c>
    </row>
    <row r="10" spans="2:7" x14ac:dyDescent="0.3">
      <c r="B10" s="401"/>
      <c r="C10" s="402"/>
      <c r="D10" s="406"/>
      <c r="E10" s="412"/>
      <c r="F10" s="394"/>
      <c r="G10" s="390"/>
    </row>
    <row r="11" spans="2:7" x14ac:dyDescent="0.3">
      <c r="B11" s="401" t="s">
        <v>92</v>
      </c>
      <c r="C11" s="402"/>
      <c r="D11" s="396">
        <v>7900</v>
      </c>
      <c r="E11" s="398">
        <f>'Income 21-22'!E22</f>
        <v>12500</v>
      </c>
      <c r="F11" s="381">
        <f t="shared" ref="F11" si="0">SUM(E11-D11)</f>
        <v>4600</v>
      </c>
      <c r="G11" s="390">
        <f t="shared" ref="G11" si="1">SUM(F11/D11)</f>
        <v>0.58227848101265822</v>
      </c>
    </row>
    <row r="12" spans="2:7" x14ac:dyDescent="0.3">
      <c r="B12" s="401"/>
      <c r="C12" s="402"/>
      <c r="D12" s="396"/>
      <c r="E12" s="398"/>
      <c r="F12" s="394"/>
      <c r="G12" s="390"/>
    </row>
    <row r="13" spans="2:7" x14ac:dyDescent="0.3">
      <c r="B13" s="401" t="s">
        <v>93</v>
      </c>
      <c r="C13" s="402"/>
      <c r="D13" s="396">
        <v>7236.0899999999992</v>
      </c>
      <c r="E13" s="398">
        <f>'Income 21-22'!E23</f>
        <v>485.2</v>
      </c>
      <c r="F13" s="381">
        <f t="shared" ref="F13" si="2">SUM(E13-D13)</f>
        <v>-6750.8899999999994</v>
      </c>
      <c r="G13" s="390">
        <f t="shared" ref="G13" si="3">SUM(F13/D13)</f>
        <v>-0.93294721320492147</v>
      </c>
    </row>
    <row r="14" spans="2:7" ht="16.2" thickBot="1" x14ac:dyDescent="0.35">
      <c r="B14" s="403"/>
      <c r="C14" s="404"/>
      <c r="D14" s="397"/>
      <c r="E14" s="399"/>
      <c r="F14" s="382"/>
      <c r="G14" s="391"/>
    </row>
    <row r="15" spans="2:7" x14ac:dyDescent="0.3">
      <c r="B15" s="415" t="s">
        <v>165</v>
      </c>
      <c r="C15" s="416"/>
      <c r="D15" s="417">
        <v>1348.6399999999999</v>
      </c>
      <c r="E15" s="400">
        <f>'Expend 21-22'!C48</f>
        <v>2204.6600000000003</v>
      </c>
      <c r="F15" s="395">
        <f t="shared" ref="F15" si="4">SUM(E15-D15)</f>
        <v>856.02000000000044</v>
      </c>
      <c r="G15" s="392">
        <f t="shared" ref="G15" si="5">SUM(F15/D15)</f>
        <v>0.63472831889903947</v>
      </c>
    </row>
    <row r="16" spans="2:7" x14ac:dyDescent="0.3">
      <c r="B16" s="401"/>
      <c r="C16" s="402"/>
      <c r="D16" s="396"/>
      <c r="E16" s="398"/>
      <c r="F16" s="394"/>
      <c r="G16" s="390"/>
    </row>
    <row r="17" spans="2:7" x14ac:dyDescent="0.3">
      <c r="B17" s="401" t="s">
        <v>94</v>
      </c>
      <c r="C17" s="402"/>
      <c r="D17" s="396">
        <v>0</v>
      </c>
      <c r="E17" s="398">
        <v>0</v>
      </c>
      <c r="F17" s="381">
        <f t="shared" ref="F17" si="6">SUM(E17-D17)</f>
        <v>0</v>
      </c>
      <c r="G17" s="390" t="e">
        <f t="shared" ref="G17" si="7">SUM(F17/D17)</f>
        <v>#DIV/0!</v>
      </c>
    </row>
    <row r="18" spans="2:7" x14ac:dyDescent="0.3">
      <c r="B18" s="401"/>
      <c r="C18" s="402"/>
      <c r="D18" s="396"/>
      <c r="E18" s="398"/>
      <c r="F18" s="394"/>
      <c r="G18" s="390"/>
    </row>
    <row r="19" spans="2:7" x14ac:dyDescent="0.3">
      <c r="B19" s="401" t="s">
        <v>95</v>
      </c>
      <c r="C19" s="402"/>
      <c r="D19" s="396">
        <v>12995.47</v>
      </c>
      <c r="E19" s="398">
        <f>'Expend 21-22'!C50</f>
        <v>5171.869999999999</v>
      </c>
      <c r="F19" s="381">
        <f t="shared" ref="F19" si="8">SUM(E19-D19)</f>
        <v>-7823.6</v>
      </c>
      <c r="G19" s="390">
        <f t="shared" ref="G19" si="9">SUM(F19/D19)</f>
        <v>-0.60202516723135069</v>
      </c>
    </row>
    <row r="20" spans="2:7" x14ac:dyDescent="0.3">
      <c r="B20" s="401"/>
      <c r="C20" s="402"/>
      <c r="D20" s="396"/>
      <c r="E20" s="398"/>
      <c r="F20" s="394"/>
      <c r="G20" s="390"/>
    </row>
    <row r="21" spans="2:7" x14ac:dyDescent="0.3">
      <c r="B21" s="401" t="s">
        <v>96</v>
      </c>
      <c r="C21" s="402"/>
      <c r="D21" s="396">
        <v>6730.9800000000014</v>
      </c>
      <c r="E21" s="398">
        <f>E28</f>
        <v>12339.650000000005</v>
      </c>
      <c r="F21" s="381">
        <f t="shared" ref="F21" si="10">SUM(E21-D21)</f>
        <v>5608.6700000000037</v>
      </c>
      <c r="G21" s="390">
        <f t="shared" ref="G21" si="11">SUM(F21/D21)</f>
        <v>0.83326202128070537</v>
      </c>
    </row>
    <row r="22" spans="2:7" ht="16.2" thickBot="1" x14ac:dyDescent="0.35">
      <c r="B22" s="403"/>
      <c r="C22" s="404"/>
      <c r="D22" s="397"/>
      <c r="E22" s="399"/>
      <c r="F22" s="382"/>
      <c r="G22" s="391"/>
    </row>
    <row r="23" spans="2:7" ht="16.2" thickBot="1" x14ac:dyDescent="0.35"/>
    <row r="24" spans="2:7" ht="16.2" thickBot="1" x14ac:dyDescent="0.35">
      <c r="D24" s="124"/>
      <c r="E24" s="125" t="s">
        <v>45</v>
      </c>
    </row>
    <row r="26" spans="2:7" x14ac:dyDescent="0.3">
      <c r="C26" s="153" t="s">
        <v>101</v>
      </c>
      <c r="D26" s="152">
        <f>SUM(D9:D14)</f>
        <v>21075.09</v>
      </c>
      <c r="E26" s="152">
        <f>SUM(E9:E14)</f>
        <v>19716.180000000004</v>
      </c>
    </row>
    <row r="27" spans="2:7" x14ac:dyDescent="0.3">
      <c r="C27" s="153" t="s">
        <v>102</v>
      </c>
      <c r="D27" s="152">
        <f>SUM(D15:D20)</f>
        <v>14344.109999999999</v>
      </c>
      <c r="E27" s="152">
        <f>SUM(E15:E20)</f>
        <v>7376.5299999999988</v>
      </c>
    </row>
    <row r="28" spans="2:7" x14ac:dyDescent="0.3">
      <c r="C28" s="153" t="s">
        <v>103</v>
      </c>
      <c r="D28" s="152">
        <f>SUM(D26-D27)</f>
        <v>6730.9800000000014</v>
      </c>
      <c r="E28" s="152">
        <f>SUM(E26-E27)</f>
        <v>12339.650000000005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Agreed Budget 2021-22</vt:lpstr>
      <vt:lpstr>Budget Monitor 21-22</vt:lpstr>
      <vt:lpstr>Oct 2021 Bank Recs</vt:lpstr>
      <vt:lpstr>Income 21-22</vt:lpstr>
      <vt:lpstr>Expend 21-22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2021-10-31T13:29:37Z</dcterms:modified>
</cp:coreProperties>
</file>